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Источники!$F$24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Источники!$A$24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57" i="1" l="1"/>
  <c r="E55" i="1"/>
  <c r="D23" i="3" l="1"/>
  <c r="D20" i="3"/>
  <c r="D21" i="3"/>
  <c r="E82" i="1"/>
  <c r="E83" i="1"/>
  <c r="E78" i="1"/>
  <c r="E80" i="1"/>
  <c r="E62" i="1"/>
  <c r="E63" i="1"/>
  <c r="E64" i="1"/>
  <c r="E51" i="1"/>
  <c r="E46" i="1"/>
  <c r="D80" i="1"/>
  <c r="D44" i="1"/>
  <c r="D21" i="1" s="1"/>
  <c r="D77" i="1"/>
  <c r="D73" i="1" s="1"/>
  <c r="D72" i="1" s="1"/>
  <c r="D82" i="1"/>
  <c r="D83" i="1"/>
  <c r="D25" i="1"/>
  <c r="E153" i="2"/>
  <c r="E154" i="2"/>
  <c r="E155" i="2"/>
  <c r="E156" i="2"/>
  <c r="E157" i="2"/>
  <c r="E158" i="2"/>
  <c r="E159" i="2"/>
  <c r="E141" i="2"/>
  <c r="E142" i="2"/>
  <c r="E143" i="2"/>
  <c r="E117" i="2"/>
  <c r="E118" i="2"/>
  <c r="E119" i="2"/>
  <c r="E120" i="2"/>
  <c r="E121" i="2"/>
  <c r="E122" i="2"/>
  <c r="E123" i="2"/>
  <c r="E125" i="2"/>
  <c r="E126" i="2"/>
  <c r="E127" i="2"/>
  <c r="E128" i="2"/>
  <c r="E129" i="2"/>
  <c r="E130" i="2"/>
  <c r="E131" i="2"/>
  <c r="E75" i="2"/>
  <c r="E39" i="2"/>
  <c r="E38" i="2" s="1"/>
  <c r="E37" i="2" s="1"/>
  <c r="E36" i="2" s="1"/>
  <c r="E35" i="2" s="1"/>
  <c r="D32" i="2"/>
  <c r="D31" i="2" s="1"/>
  <c r="D30" i="2" s="1"/>
  <c r="E77" i="1" l="1"/>
  <c r="D19" i="1"/>
  <c r="D159" i="2"/>
  <c r="D158" i="2" s="1"/>
  <c r="D139" i="2"/>
  <c r="D138" i="2" s="1"/>
  <c r="D137" i="2" s="1"/>
  <c r="D143" i="2"/>
  <c r="D142" i="2" s="1"/>
  <c r="D131" i="2"/>
  <c r="D130" i="2" s="1"/>
  <c r="D99" i="2"/>
  <c r="D98" i="2" s="1"/>
  <c r="D91" i="2"/>
  <c r="D90" i="2" s="1"/>
  <c r="D151" i="2"/>
  <c r="D150" i="2" s="1"/>
  <c r="D149" i="2" s="1"/>
  <c r="D148" i="2" s="1"/>
  <c r="D147" i="2" s="1"/>
  <c r="D146" i="2" s="1"/>
  <c r="D145" i="2" s="1"/>
  <c r="E45" i="1"/>
  <c r="E54" i="1"/>
  <c r="E50" i="1" s="1"/>
  <c r="D59" i="2"/>
  <c r="D58" i="2" s="1"/>
  <c r="D65" i="2"/>
  <c r="D64" i="2" s="1"/>
  <c r="D115" i="2"/>
  <c r="D114" i="2" s="1"/>
  <c r="F112" i="2"/>
  <c r="D111" i="2"/>
  <c r="D110" i="2" s="1"/>
  <c r="D106" i="2"/>
  <c r="D105" i="2" s="1"/>
  <c r="D104" i="2" s="1"/>
  <c r="D103" i="2" s="1"/>
  <c r="D86" i="2"/>
  <c r="D85" i="2" s="1"/>
  <c r="D77" i="2"/>
  <c r="D76" i="2" s="1"/>
  <c r="D75" i="2" s="1"/>
  <c r="D69" i="2"/>
  <c r="D68" i="2" s="1"/>
  <c r="D56" i="2"/>
  <c r="D55" i="2" s="1"/>
  <c r="D46" i="2"/>
  <c r="D45" i="2" s="1"/>
  <c r="D22" i="2"/>
  <c r="D21" i="2" s="1"/>
  <c r="D20" i="2" s="1"/>
  <c r="D28" i="2"/>
  <c r="D27" i="2" s="1"/>
  <c r="D26" i="2" s="1"/>
  <c r="E32" i="2"/>
  <c r="E31" i="2" s="1"/>
  <c r="E30" i="2" s="1"/>
  <c r="F30" i="2" s="1"/>
  <c r="E22" i="2"/>
  <c r="E21" i="2" s="1"/>
  <c r="E20" i="2" s="1"/>
  <c r="E151" i="2"/>
  <c r="E150" i="2" s="1"/>
  <c r="E149" i="2" s="1"/>
  <c r="E148" i="2" s="1"/>
  <c r="E147" i="2" s="1"/>
  <c r="E146" i="2" s="1"/>
  <c r="E145" i="2" s="1"/>
  <c r="F145" i="2" s="1"/>
  <c r="F140" i="2"/>
  <c r="E139" i="2"/>
  <c r="F139" i="2" s="1"/>
  <c r="E115" i="2"/>
  <c r="E114" i="2" s="1"/>
  <c r="E113" i="2" s="1"/>
  <c r="E111" i="2"/>
  <c r="E110" i="2" s="1"/>
  <c r="E109" i="2" s="1"/>
  <c r="E106" i="2"/>
  <c r="E105" i="2" s="1"/>
  <c r="E104" i="2" s="1"/>
  <c r="E103" i="2" s="1"/>
  <c r="E99" i="2"/>
  <c r="E98" i="2" s="1"/>
  <c r="E97" i="2" s="1"/>
  <c r="E96" i="2" s="1"/>
  <c r="E95" i="2" s="1"/>
  <c r="E94" i="2" s="1"/>
  <c r="E86" i="2"/>
  <c r="E85" i="2" s="1"/>
  <c r="E84" i="2" s="1"/>
  <c r="E83" i="2" s="1"/>
  <c r="E82" i="2" s="1"/>
  <c r="E81" i="2" s="1"/>
  <c r="E80" i="2" s="1"/>
  <c r="E77" i="2"/>
  <c r="E76" i="2" s="1"/>
  <c r="F76" i="2" s="1"/>
  <c r="E69" i="2"/>
  <c r="E68" i="2" s="1"/>
  <c r="E67" i="2" s="1"/>
  <c r="E65" i="2"/>
  <c r="E64" i="2" s="1"/>
  <c r="E63" i="2" s="1"/>
  <c r="E62" i="2" s="1"/>
  <c r="E59" i="2"/>
  <c r="E58" i="2" s="1"/>
  <c r="F58" i="2" s="1"/>
  <c r="E56" i="2"/>
  <c r="E55" i="2" s="1"/>
  <c r="E54" i="2" s="1"/>
  <c r="E53" i="2" s="1"/>
  <c r="E46" i="2"/>
  <c r="E45" i="2" s="1"/>
  <c r="E44" i="2" s="1"/>
  <c r="E43" i="2" s="1"/>
  <c r="E28" i="2"/>
  <c r="E27" i="2" s="1"/>
  <c r="E75" i="1"/>
  <c r="E74" i="1" s="1"/>
  <c r="E73" i="1" s="1"/>
  <c r="F65" i="1"/>
  <c r="E60" i="1"/>
  <c r="E59" i="1" s="1"/>
  <c r="E58" i="1" s="1"/>
  <c r="F61" i="1"/>
  <c r="F60" i="1" s="1"/>
  <c r="F59" i="1" s="1"/>
  <c r="F58" i="1" s="1"/>
  <c r="F71" i="1"/>
  <c r="E70" i="1"/>
  <c r="E69" i="1" s="1"/>
  <c r="F46" i="1"/>
  <c r="F48" i="1"/>
  <c r="E40" i="1"/>
  <c r="E39" i="1" s="1"/>
  <c r="E38" i="1" s="1"/>
  <c r="E25" i="1"/>
  <c r="F25" i="1" s="1"/>
  <c r="F38" i="1"/>
  <c r="F29" i="1"/>
  <c r="F30" i="1"/>
  <c r="F40" i="1"/>
  <c r="F41" i="1"/>
  <c r="F42" i="1"/>
  <c r="F47" i="1"/>
  <c r="F50" i="1"/>
  <c r="F51" i="1"/>
  <c r="F52" i="1"/>
  <c r="F55" i="1"/>
  <c r="F56" i="1"/>
  <c r="F75" i="1"/>
  <c r="F76" i="1"/>
  <c r="F77" i="1"/>
  <c r="F78" i="1"/>
  <c r="F79" i="1"/>
  <c r="F80" i="1"/>
  <c r="F81" i="1"/>
  <c r="F82" i="1"/>
  <c r="F83" i="1"/>
  <c r="F84" i="1"/>
  <c r="F23" i="2"/>
  <c r="F24" i="2"/>
  <c r="F25" i="2"/>
  <c r="F28" i="2"/>
  <c r="F29" i="2"/>
  <c r="F31" i="2"/>
  <c r="F32" i="2"/>
  <c r="F33" i="2"/>
  <c r="F34" i="2"/>
  <c r="F35" i="2"/>
  <c r="F36" i="2"/>
  <c r="F37" i="2"/>
  <c r="F38" i="2"/>
  <c r="F39" i="2"/>
  <c r="F40" i="2"/>
  <c r="F47" i="2"/>
  <c r="F48" i="2"/>
  <c r="F49" i="2"/>
  <c r="F50" i="2"/>
  <c r="F51" i="2"/>
  <c r="F52" i="2"/>
  <c r="F56" i="2"/>
  <c r="F57" i="2"/>
  <c r="F59" i="2"/>
  <c r="F60" i="2"/>
  <c r="F66" i="2"/>
  <c r="F69" i="2"/>
  <c r="F70" i="2"/>
  <c r="F77" i="2"/>
  <c r="F78" i="2"/>
  <c r="F79" i="2"/>
  <c r="F87" i="2"/>
  <c r="F91" i="2"/>
  <c r="F92" i="2"/>
  <c r="F99" i="2"/>
  <c r="F100" i="2"/>
  <c r="F103" i="2"/>
  <c r="F105" i="2"/>
  <c r="F106" i="2"/>
  <c r="F107" i="2"/>
  <c r="F115" i="2"/>
  <c r="F116" i="2"/>
  <c r="F117" i="2"/>
  <c r="F118" i="2"/>
  <c r="F119" i="2"/>
  <c r="F120" i="2"/>
  <c r="F121" i="2"/>
  <c r="F122" i="2"/>
  <c r="F123" i="2"/>
  <c r="F124" i="2"/>
  <c r="F131" i="2"/>
  <c r="F132" i="2"/>
  <c r="F143" i="2"/>
  <c r="F144" i="2"/>
  <c r="F147" i="2"/>
  <c r="F148" i="2"/>
  <c r="F149" i="2"/>
  <c r="F150" i="2"/>
  <c r="F151" i="2"/>
  <c r="F152" i="2"/>
  <c r="F159" i="2"/>
  <c r="F160" i="2"/>
  <c r="F104" i="2" l="1"/>
  <c r="F86" i="2"/>
  <c r="F54" i="1"/>
  <c r="F74" i="1"/>
  <c r="F39" i="1"/>
  <c r="E24" i="1"/>
  <c r="F24" i="1" s="1"/>
  <c r="D136" i="2"/>
  <c r="D135" i="2" s="1"/>
  <c r="D134" i="2" s="1"/>
  <c r="D133" i="2" s="1"/>
  <c r="D141" i="2"/>
  <c r="F141" i="2" s="1"/>
  <c r="F142" i="2"/>
  <c r="D157" i="2"/>
  <c r="F158" i="2"/>
  <c r="F20" i="2"/>
  <c r="D19" i="2"/>
  <c r="D18" i="2" s="1"/>
  <c r="D17" i="2" s="1"/>
  <c r="F65" i="2"/>
  <c r="E42" i="2"/>
  <c r="F46" i="2"/>
  <c r="F146" i="2"/>
  <c r="D74" i="2"/>
  <c r="D89" i="2"/>
  <c r="F90" i="2"/>
  <c r="D129" i="2"/>
  <c r="F130" i="2"/>
  <c r="D97" i="2"/>
  <c r="F98" i="2"/>
  <c r="E74" i="2"/>
  <c r="E73" i="2" s="1"/>
  <c r="E72" i="2" s="1"/>
  <c r="E71" i="2" s="1"/>
  <c r="F21" i="2"/>
  <c r="D84" i="2"/>
  <c r="F85" i="2"/>
  <c r="D113" i="2"/>
  <c r="F113" i="2" s="1"/>
  <c r="F114" i="2"/>
  <c r="E26" i="2"/>
  <c r="F26" i="2" s="1"/>
  <c r="F27" i="2"/>
  <c r="D67" i="2"/>
  <c r="F67" i="2" s="1"/>
  <c r="F68" i="2"/>
  <c r="D63" i="2"/>
  <c r="F64" i="2"/>
  <c r="D54" i="2"/>
  <c r="F55" i="2"/>
  <c r="D44" i="2"/>
  <c r="F45" i="2"/>
  <c r="F22" i="2"/>
  <c r="E23" i="1"/>
  <c r="F69" i="1"/>
  <c r="E68" i="1"/>
  <c r="E61" i="2"/>
  <c r="E108" i="2"/>
  <c r="E102" i="2" s="1"/>
  <c r="E101" i="2" s="1"/>
  <c r="E93" i="2" s="1"/>
  <c r="E19" i="2"/>
  <c r="F110" i="2"/>
  <c r="D109" i="2"/>
  <c r="F45" i="1"/>
  <c r="E44" i="1"/>
  <c r="F44" i="1" s="1"/>
  <c r="F70" i="1"/>
  <c r="E138" i="2"/>
  <c r="F111" i="2"/>
  <c r="E72" i="1" l="1"/>
  <c r="F72" i="1" s="1"/>
  <c r="F73" i="1"/>
  <c r="F63" i="2"/>
  <c r="D62" i="2"/>
  <c r="D156" i="2"/>
  <c r="F157" i="2"/>
  <c r="F75" i="2"/>
  <c r="E41" i="2"/>
  <c r="D96" i="2"/>
  <c r="F97" i="2"/>
  <c r="D128" i="2"/>
  <c r="F89" i="2"/>
  <c r="D88" i="2"/>
  <c r="F88" i="2" s="1"/>
  <c r="D73" i="2"/>
  <c r="F74" i="2"/>
  <c r="D83" i="2"/>
  <c r="F84" i="2"/>
  <c r="D53" i="2"/>
  <c r="F53" i="2" s="1"/>
  <c r="F54" i="2"/>
  <c r="D43" i="2"/>
  <c r="F44" i="2"/>
  <c r="F138" i="2"/>
  <c r="E137" i="2"/>
  <c r="D108" i="2"/>
  <c r="D102" i="2" s="1"/>
  <c r="F109" i="2"/>
  <c r="D61" i="2"/>
  <c r="F62" i="2"/>
  <c r="E18" i="2"/>
  <c r="F19" i="2"/>
  <c r="E67" i="1"/>
  <c r="F68" i="1"/>
  <c r="E22" i="1"/>
  <c r="F23" i="1"/>
  <c r="F22" i="1" s="1"/>
  <c r="D155" i="2" l="1"/>
  <c r="F156" i="2"/>
  <c r="D72" i="2"/>
  <c r="F73" i="2"/>
  <c r="D95" i="2"/>
  <c r="F96" i="2"/>
  <c r="D127" i="2"/>
  <c r="F128" i="2"/>
  <c r="D82" i="2"/>
  <c r="F83" i="2"/>
  <c r="D42" i="2"/>
  <c r="F43" i="2"/>
  <c r="E136" i="2"/>
  <c r="F137" i="2"/>
  <c r="F67" i="1"/>
  <c r="E66" i="1"/>
  <c r="E17" i="2"/>
  <c r="F18" i="2"/>
  <c r="F61" i="2"/>
  <c r="F108" i="2"/>
  <c r="F66" i="1" l="1"/>
  <c r="E21" i="1"/>
  <c r="E19" i="1" s="1"/>
  <c r="F42" i="2"/>
  <c r="D41" i="2"/>
  <c r="D16" i="2" s="1"/>
  <c r="D154" i="2"/>
  <c r="F155" i="2"/>
  <c r="F127" i="2"/>
  <c r="D126" i="2"/>
  <c r="D94" i="2"/>
  <c r="F94" i="2" s="1"/>
  <c r="F95" i="2"/>
  <c r="D71" i="2"/>
  <c r="F71" i="2" s="1"/>
  <c r="F72" i="2"/>
  <c r="D81" i="2"/>
  <c r="F82" i="2"/>
  <c r="E16" i="2"/>
  <c r="F17" i="2"/>
  <c r="D101" i="2"/>
  <c r="F102" i="2"/>
  <c r="F41" i="2"/>
  <c r="E135" i="2"/>
  <c r="E134" i="2" s="1"/>
  <c r="F136" i="2"/>
  <c r="D153" i="2" l="1"/>
  <c r="F153" i="2" s="1"/>
  <c r="F154" i="2"/>
  <c r="D125" i="2"/>
  <c r="F125" i="2" s="1"/>
  <c r="F126" i="2"/>
  <c r="D80" i="2"/>
  <c r="F80" i="2" s="1"/>
  <c r="F81" i="2"/>
  <c r="F135" i="2"/>
  <c r="F16" i="2"/>
  <c r="F21" i="1"/>
  <c r="D93" i="2"/>
  <c r="F93" i="2" s="1"/>
  <c r="F101" i="2"/>
  <c r="E22" i="3" l="1"/>
  <c r="E21" i="3" s="1"/>
  <c r="E20" i="3" s="1"/>
  <c r="F19" i="1"/>
  <c r="D15" i="2"/>
  <c r="E133" i="2"/>
  <c r="F134" i="2"/>
  <c r="F133" i="2" l="1"/>
  <c r="E15" i="2"/>
  <c r="E13" i="2" s="1"/>
  <c r="E24" i="3" s="1"/>
  <c r="E23" i="3" s="1"/>
  <c r="E19" i="3" s="1"/>
  <c r="D13" i="2"/>
  <c r="F13" i="2" l="1"/>
  <c r="F19" i="3"/>
  <c r="F18" i="3" s="1"/>
  <c r="F12" i="3" s="1"/>
  <c r="E18" i="3"/>
  <c r="E12" i="3" s="1"/>
  <c r="F15" i="2"/>
</calcChain>
</file>

<file path=xl/sharedStrings.xml><?xml version="1.0" encoding="utf-8"?>
<sst xmlns="http://schemas.openxmlformats.org/spreadsheetml/2006/main" count="786" uniqueCount="436">
  <si>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</si>
  <si>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</si>
  <si>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</si>
  <si>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</si>
  <si>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</si>
  <si>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</si>
  <si>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</si>
  <si>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</si>
  <si>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</si>
  <si>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</si>
  <si>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</si>
  <si>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</si>
  <si>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19.09.2017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</si>
  <si>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</si>
  <si>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</si>
  <si>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</si>
  <si>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</si>
  <si>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</si>
  <si>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</si>
  <si>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</si>
  <si>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</si>
  <si>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</si>
  <si>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</si>
  <si>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</si>
  <si>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</si>
  <si>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</si>
  <si>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</si>
  <si>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</si>
  <si>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</si>
  <si>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</si>
  <si>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</si>
  <si>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</si>
  <si>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</si>
  <si>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</si>
  <si>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</si>
  <si>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</si>
  <si>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</si>
  <si>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</si>
  <si>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</si>
  <si>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</si>
  <si>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951 10102000010000110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</si>
  <si>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</si>
  <si>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</si>
  <si>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</si>
  <si>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</si>
  <si>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</si>
  <si>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</si>
  <si>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</si>
  <si>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</si>
  <si>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</si>
  <si>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</si>
  <si>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</si>
  <si>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</si>
  <si>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</si>
  <si>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</si>
  <si>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</si>
  <si>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</si>
  <si>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</si>
  <si>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</si>
  <si>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</si>
  <si>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</si>
  <si>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</si>
  <si>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</si>
  <si>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</si>
  <si>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</si>
  <si>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</si>
  <si>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</si>
  <si>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</si>
  <si>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</si>
  <si>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</si>
  <si>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Единый сельскохозяйственный налог (пени по соответствующему платежу)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</si>
  <si>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</si>
  <si>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</si>
  <si>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</si>
  <si>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</si>
  <si>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</si>
  <si>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</si>
  <si>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</si>
  <si>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</si>
  <si>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</si>
  <si>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</si>
  <si>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</si>
  <si>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</si>
  <si>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</si>
  <si>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</si>
  <si>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</si>
  <si>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</si>
  <si>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</si>
  <si>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</si>
  <si>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</si>
  <si>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</si>
  <si>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</si>
  <si>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</si>
  <si>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</si>
  <si>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</si>
  <si>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</si>
  <si>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</si>
  <si>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</si>
  <si>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</si>
  <si>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</si>
  <si>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</si>
  <si>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</si>
  <si>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</si>
  <si>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</si>
  <si>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</si>
  <si>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</si>
  <si>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</si>
  <si>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</si>
  <si>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</si>
  <si>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</si>
  <si>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</si>
  <si>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</si>
  <si>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</si>
  <si>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</si>
  <si>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</si>
  <si>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</si>
  <si>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</si>
  <si>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</si>
  <si>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</si>
  <si>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</si>
  <si>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</si>
  <si>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</si>
  <si>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</si>
  <si>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</si>
  <si>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</si>
  <si>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</si>
  <si>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</si>
  <si>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</si>
  <si>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</si>
  <si>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</si>
  <si>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</si>
  <si>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</si>
  <si>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</si>
  <si>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</si>
  <si>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</si>
  <si>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</si>
  <si>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</si>
  <si>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</si>
  <si>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</si>
  <si>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</si>
  <si>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</si>
  <si>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</si>
  <si>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</si>
  <si>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</si>
  <si>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</si>
  <si>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</si>
  <si>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</si>
  <si>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</si>
  <si>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</si>
  <si>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</si>
  <si>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</si>
  <si>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</si>
  <si>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</si>
  <si>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Калининского сельского поселения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</si>
  <si>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</si>
  <si>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</si>
  <si>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</si>
  <si>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</si>
  <si>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</si>
  <si>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</si>
  <si>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</si>
  <si>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</si>
  <si>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</si>
  <si>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</si>
  <si>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</si>
  <si>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</si>
  <si>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</si>
  <si>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</si>
  <si>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</si>
  <si>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</si>
  <si>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</si>
  <si>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</si>
  <si>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</si>
  <si>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</si>
  <si>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</si>
  <si>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</si>
  <si>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</si>
  <si>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</si>
  <si>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</si>
  <si>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</si>
  <si>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</si>
  <si>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</si>
  <si>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</si>
  <si>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</si>
  <si>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</si>
  <si>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</si>
  <si>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</si>
  <si>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Непрограммные расходы муниципальных органов Калининского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</si>
  <si>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</si>
  <si>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</si>
  <si>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</si>
  <si>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</si>
  <si>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</si>
  <si>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</si>
  <si>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</si>
  <si>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</si>
  <si>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</si>
  <si>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</si>
  <si>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Калининского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</si>
  <si>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</si>
  <si>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</si>
  <si>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</si>
  <si>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</si>
  <si>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</si>
  <si>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</si>
  <si>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</si>
  <si>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</si>
  <si>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</si>
  <si>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</si>
  <si>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</si>
  <si>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</si>
  <si>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</si>
  <si>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</si>
  <si>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</si>
  <si>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</si>
  <si>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</si>
  <si>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</si>
  <si>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</si>
  <si>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</si>
  <si>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</si>
  <si>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</si>
  <si>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</si>
  <si>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</si>
  <si>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</si>
  <si>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</si>
  <si>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</si>
  <si>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</si>
  <si>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</si>
  <si>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</si>
  <si>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</si>
  <si>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</si>
  <si>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</si>
  <si>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</si>
  <si>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</si>
  <si>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</si>
  <si>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</si>
  <si>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</si>
  <si>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</si>
  <si>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</si>
  <si>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</si>
  <si>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</si>
  <si>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</si>
  <si>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</si>
  <si>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</si>
  <si>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</si>
  <si>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</si>
  <si>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</si>
  <si>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</si>
  <si>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</si>
  <si>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</si>
  <si>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</si>
  <si>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</si>
  <si>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</si>
  <si>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Калининского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</si>
  <si>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</si>
  <si>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</si>
  <si>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</si>
  <si>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</si>
  <si>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</si>
  <si>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</si>
  <si>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</si>
  <si>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</si>
  <si>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</si>
  <si>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</si>
  <si>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</si>
  <si>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</si>
  <si>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</si>
  <si>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</si>
  <si>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</si>
  <si>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</si>
  <si>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</si>
  <si>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</si>
  <si>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</si>
  <si>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Энергосбережения и повышение энергетической эффективности</t>
  </si>
  <si>
    <t xml:space="preserve">951 0502 0800000000 000 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</si>
  <si>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</si>
  <si>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</si>
  <si>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</si>
  <si>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</si>
  <si>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</si>
  <si>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</si>
  <si>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</si>
  <si>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</si>
  <si>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</si>
  <si>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</si>
  <si>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</si>
  <si>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</si>
  <si>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</si>
  <si>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</si>
  <si>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</si>
  <si>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</si>
  <si>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</si>
  <si>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</si>
  <si>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</si>
  <si>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</si>
  <si>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</si>
  <si>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</si>
  <si>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</si>
  <si>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</si>
  <si>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</si>
  <si>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</si>
  <si>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</si>
  <si>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</si>
  <si>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</si>
  <si>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</si>
  <si>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</si>
  <si>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</si>
  <si>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</si>
  <si>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Калининского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</si>
  <si>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</si>
  <si>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</si>
  <si>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</si>
  <si>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</si>
  <si>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</si>
  <si>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</si>
  <si>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</si>
  <si>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</si>
  <si>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</si>
  <si>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</si>
  <si>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</si>
  <si>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</si>
  <si>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</si>
  <si>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</si>
  <si>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</si>
  <si>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</si>
  <si>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</si>
  <si>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</si>
  <si>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</si>
  <si>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</si>
  <si>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</si>
  <si>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</si>
  <si>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</si>
  <si>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Калининского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</si>
  <si>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</si>
  <si>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</si>
  <si>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</si>
  <si>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</si>
  <si>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</si>
  <si>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</si>
  <si>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</si>
  <si>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</si>
  <si>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</si>
  <si>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</si>
  <si>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</si>
  <si>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</si>
  <si>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</si>
  <si>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</si>
  <si>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</si>
  <si>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</si>
  <si>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</si>
  <si>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</si>
  <si>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</si>
  <si>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</si>
  <si>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</si>
  <si>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</si>
  <si>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</si>
  <si>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</si>
  <si>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</si>
  <si>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</si>
  <si>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</si>
  <si>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</si>
  <si>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</si>
  <si>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</si>
  <si>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</si>
  <si>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</si>
  <si>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</si>
  <si>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</si>
  <si>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Калининского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</si>
  <si>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</si>
  <si>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</si>
  <si>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</si>
  <si>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</si>
  <si>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</si>
  <si>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</si>
  <si>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</si>
  <si>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</si>
  <si>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</si>
  <si>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</si>
  <si>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</si>
  <si>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</si>
  <si>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</si>
  <si>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</si>
  <si>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</si>
  <si>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</si>
  <si>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</si>
  <si>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</si>
  <si>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</si>
  <si>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</si>
  <si>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</si>
  <si>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</si>
  <si>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</si>
  <si>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</si>
  <si>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</si>
  <si>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</si>
  <si>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</si>
  <si>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</si>
  <si>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</si>
  <si>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</si>
  <si>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</si>
  <si>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</si>
  <si>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</si>
  <si>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</si>
  <si>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</si>
  <si>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</si>
  <si>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</si>
  <si>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</si>
  <si>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</si>
  <si>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</si>
  <si>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</si>
  <si>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</si>
  <si>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</si>
  <si>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</si>
  <si>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</si>
  <si>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</si>
  <si>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</si>
  <si>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</si>
  <si>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</si>
  <si>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</si>
  <si>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</si>
  <si>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</si>
  <si>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</si>
  <si>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</si>
  <si>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182 10102030012100110</t>
  </si>
  <si>
    <t>951 10606033102100110</t>
  </si>
  <si>
    <t>Начальник сектора экономики и финансов                      Ромаш Е.В.</t>
  </si>
  <si>
    <t>Руководитель                                                                Савушинский А.Г.</t>
  </si>
  <si>
    <t>Ведущий специалист-главный бухгалтер                        Кротова О.Ю.</t>
  </si>
  <si>
    <t>000 105 03010 01 0000 110</t>
  </si>
  <si>
    <t>951 105 03010 01 0000 110</t>
  </si>
  <si>
    <t>000 105 03000 01 0000 110</t>
  </si>
  <si>
    <t>182 105 03010 01 1000 110</t>
  </si>
  <si>
    <t>182 105 03010 01 2100 110</t>
  </si>
  <si>
    <t>на 01.03.2018 г.</t>
  </si>
  <si>
    <t>951 10606043101000110</t>
  </si>
  <si>
    <t>951 10606043102100110</t>
  </si>
  <si>
    <t>02.03.2018г.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</si>
</sst>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" fontId="6" fillId="0" borderId="23" xfId="0" applyNumberFormat="1" applyFont="1" applyBorder="1" applyAlignment="1" applyProtection="1">
      <alignment horizontal="right"/>
    </xf>
    <xf numFmtId="4" fontId="6" fillId="0" borderId="22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right"/>
    </xf>
    <xf numFmtId="0" fontId="5" fillId="0" borderId="0" xfId="0" applyFont="1"/>
    <xf numFmtId="4" fontId="8" fillId="0" borderId="23" xfId="0" applyNumberFormat="1" applyFont="1" applyBorder="1" applyAlignment="1" applyProtection="1">
      <alignment horizontal="right"/>
    </xf>
    <xf numFmtId="4" fontId="8" fillId="0" borderId="24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center"/>
    </xf>
    <xf numFmtId="4" fontId="2" fillId="2" borderId="13" xfId="0" applyNumberFormat="1" applyFont="1" applyFill="1" applyBorder="1" applyAlignment="1" applyProtection="1">
      <alignment horizontal="right"/>
    </xf>
    <xf numFmtId="0" fontId="2" fillId="0" borderId="13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center"/>
    </xf>
    <xf numFmtId="0" fontId="2" fillId="0" borderId="2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G81" sqref="G8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432</v>
      </c>
      <c r="B4" s="109"/>
      <c r="C4" s="109"/>
      <c r="D4" s="109"/>
      <c r="E4" s="3" t="s">
        <v>4</v>
      </c>
      <c r="F4" s="8">
        <v>43160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110" t="s">
        <v>13</v>
      </c>
      <c r="C6" s="111"/>
      <c r="D6" s="111"/>
      <c r="E6" s="3" t="s">
        <v>7</v>
      </c>
      <c r="F6" s="10" t="s">
        <v>18</v>
      </c>
    </row>
    <row r="7" spans="1:6" x14ac:dyDescent="0.2">
      <c r="A7" s="11" t="s">
        <v>8</v>
      </c>
      <c r="B7" s="112" t="s">
        <v>14</v>
      </c>
      <c r="C7" s="112"/>
      <c r="D7" s="112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7"/>
    </row>
    <row r="11" spans="1:6" ht="4.1500000000000004" customHeight="1" x14ac:dyDescent="0.2">
      <c r="A11" s="113" t="s">
        <v>21</v>
      </c>
      <c r="B11" s="122" t="s">
        <v>22</v>
      </c>
      <c r="C11" s="122" t="s">
        <v>23</v>
      </c>
      <c r="D11" s="119" t="s">
        <v>24</v>
      </c>
      <c r="E11" s="119" t="s">
        <v>25</v>
      </c>
      <c r="F11" s="116" t="s">
        <v>26</v>
      </c>
    </row>
    <row r="12" spans="1:6" ht="3.6" customHeight="1" x14ac:dyDescent="0.2">
      <c r="A12" s="114"/>
      <c r="B12" s="123"/>
      <c r="C12" s="123"/>
      <c r="D12" s="120"/>
      <c r="E12" s="120"/>
      <c r="F12" s="117"/>
    </row>
    <row r="13" spans="1:6" ht="3" customHeight="1" x14ac:dyDescent="0.2">
      <c r="A13" s="114"/>
      <c r="B13" s="123"/>
      <c r="C13" s="123"/>
      <c r="D13" s="120"/>
      <c r="E13" s="120"/>
      <c r="F13" s="117"/>
    </row>
    <row r="14" spans="1:6" ht="3" customHeight="1" x14ac:dyDescent="0.2">
      <c r="A14" s="114"/>
      <c r="B14" s="123"/>
      <c r="C14" s="123"/>
      <c r="D14" s="120"/>
      <c r="E14" s="120"/>
      <c r="F14" s="117"/>
    </row>
    <row r="15" spans="1:6" ht="3" customHeight="1" x14ac:dyDescent="0.2">
      <c r="A15" s="114"/>
      <c r="B15" s="123"/>
      <c r="C15" s="123"/>
      <c r="D15" s="120"/>
      <c r="E15" s="120"/>
      <c r="F15" s="117"/>
    </row>
    <row r="16" spans="1:6" ht="3" customHeight="1" x14ac:dyDescent="0.2">
      <c r="A16" s="114"/>
      <c r="B16" s="123"/>
      <c r="C16" s="123"/>
      <c r="D16" s="120"/>
      <c r="E16" s="120"/>
      <c r="F16" s="117"/>
    </row>
    <row r="17" spans="1:6" ht="23.45" customHeight="1" x14ac:dyDescent="0.2">
      <c r="A17" s="115"/>
      <c r="B17" s="124"/>
      <c r="C17" s="124"/>
      <c r="D17" s="121"/>
      <c r="E17" s="121"/>
      <c r="F17" s="11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f>D21+D72</f>
        <v>12420800</v>
      </c>
      <c r="E19" s="28">
        <f>E21+E72</f>
        <v>1664573.5699999998</v>
      </c>
      <c r="F19" s="27">
        <f>D19-E19</f>
        <v>10756226.43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f>D22+D38+D44+D58+D62+D66</f>
        <v>3769500</v>
      </c>
      <c r="E21" s="37">
        <f>E22+E38+E44+E58+E62+E66</f>
        <v>369798.56999999995</v>
      </c>
      <c r="F21" s="38">
        <f>D21-E21</f>
        <v>3399701.43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522000</v>
      </c>
      <c r="E22" s="37">
        <f>E23</f>
        <v>28358.800000000003</v>
      </c>
      <c r="F22" s="38">
        <f>F23</f>
        <v>493641.2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522000</v>
      </c>
      <c r="E23" s="37">
        <f>E24</f>
        <v>28358.800000000003</v>
      </c>
      <c r="F23" s="38">
        <f>D23-E23</f>
        <v>493641.2</v>
      </c>
    </row>
    <row r="24" spans="1:6" x14ac:dyDescent="0.2">
      <c r="A24" s="34" t="s">
        <v>38</v>
      </c>
      <c r="B24" s="35" t="s">
        <v>31</v>
      </c>
      <c r="C24" s="36" t="s">
        <v>40</v>
      </c>
      <c r="D24" s="37">
        <v>522000</v>
      </c>
      <c r="E24" s="37">
        <f>E25+E30+E34</f>
        <v>28358.800000000003</v>
      </c>
      <c r="F24" s="38">
        <f>FIO-E24</f>
        <v>493641.2</v>
      </c>
    </row>
    <row r="25" spans="1:6" ht="67.5" x14ac:dyDescent="0.2">
      <c r="A25" s="34" t="s">
        <v>42</v>
      </c>
      <c r="B25" s="35" t="s">
        <v>31</v>
      </c>
      <c r="C25" s="36" t="s">
        <v>43</v>
      </c>
      <c r="D25" s="37">
        <f>D26</f>
        <v>522000</v>
      </c>
      <c r="E25" s="37">
        <f>E26+E27+E28+E29</f>
        <v>28358.800000000003</v>
      </c>
      <c r="F25" s="38">
        <f>D25-E25</f>
        <v>493641.2</v>
      </c>
    </row>
    <row r="26" spans="1:6" ht="90" x14ac:dyDescent="0.2">
      <c r="A26" s="39" t="s">
        <v>44</v>
      </c>
      <c r="B26" s="35" t="s">
        <v>31</v>
      </c>
      <c r="C26" s="36" t="s">
        <v>45</v>
      </c>
      <c r="D26" s="37">
        <v>522000</v>
      </c>
      <c r="E26" s="37">
        <v>28329.74</v>
      </c>
      <c r="F26" s="38">
        <v>-149206.51999999999</v>
      </c>
    </row>
    <row r="27" spans="1:6" ht="67.5" x14ac:dyDescent="0.2">
      <c r="A27" s="39" t="s">
        <v>46</v>
      </c>
      <c r="B27" s="35" t="s">
        <v>31</v>
      </c>
      <c r="C27" s="36" t="s">
        <v>47</v>
      </c>
      <c r="D27" s="37" t="s">
        <v>41</v>
      </c>
      <c r="E27" s="37">
        <v>29.06</v>
      </c>
      <c r="F27" s="38">
        <v>-6070.51</v>
      </c>
    </row>
    <row r="28" spans="1:6" ht="90" x14ac:dyDescent="0.2">
      <c r="A28" s="39" t="s">
        <v>48</v>
      </c>
      <c r="B28" s="35" t="s">
        <v>31</v>
      </c>
      <c r="C28" s="36" t="s">
        <v>49</v>
      </c>
      <c r="D28" s="37" t="s">
        <v>41</v>
      </c>
      <c r="E28" s="37">
        <v>0</v>
      </c>
      <c r="F28" s="38">
        <v>-2743.29</v>
      </c>
    </row>
    <row r="29" spans="1:6" ht="67.5" x14ac:dyDescent="0.2">
      <c r="A29" s="39" t="s">
        <v>50</v>
      </c>
      <c r="B29" s="35" t="s">
        <v>31</v>
      </c>
      <c r="C29" s="36" t="s">
        <v>51</v>
      </c>
      <c r="D29" s="37" t="s">
        <v>41</v>
      </c>
      <c r="E29" s="37">
        <v>0</v>
      </c>
      <c r="F29" s="38" t="str">
        <f>IF(OR(D29="-",IF(E29="-",0,E29)&gt;=IF(D29="-",0,D29)),"-",IF(D29="-",0,D29)-IF(E29="-",0,E29))</f>
        <v>-</v>
      </c>
    </row>
    <row r="30" spans="1:6" ht="101.25" x14ac:dyDescent="0.2">
      <c r="A30" s="39" t="s">
        <v>52</v>
      </c>
      <c r="B30" s="35" t="s">
        <v>31</v>
      </c>
      <c r="C30" s="36" t="s">
        <v>53</v>
      </c>
      <c r="D30" s="37" t="s">
        <v>41</v>
      </c>
      <c r="E30" s="101">
        <v>0</v>
      </c>
      <c r="F30" s="38" t="str">
        <f>IF(OR(D30="-",IF(E30="-",0,E30)&gt;=IF(D30="-",0,D30)),"-",IF(D30="-",0,D30)-IF(E30="-",0,E30))</f>
        <v>-</v>
      </c>
    </row>
    <row r="31" spans="1:6" ht="123.75" x14ac:dyDescent="0.2">
      <c r="A31" s="39" t="s">
        <v>54</v>
      </c>
      <c r="B31" s="35" t="s">
        <v>31</v>
      </c>
      <c r="C31" s="36" t="s">
        <v>55</v>
      </c>
      <c r="D31" s="37" t="s">
        <v>41</v>
      </c>
      <c r="E31" s="37">
        <v>0</v>
      </c>
      <c r="F31" s="38">
        <v>-2031.9</v>
      </c>
    </row>
    <row r="32" spans="1:6" ht="112.5" x14ac:dyDescent="0.2">
      <c r="A32" s="39" t="s">
        <v>56</v>
      </c>
      <c r="B32" s="35" t="s">
        <v>31</v>
      </c>
      <c r="C32" s="36" t="s">
        <v>57</v>
      </c>
      <c r="D32" s="37" t="s">
        <v>41</v>
      </c>
      <c r="E32" s="37">
        <v>0</v>
      </c>
      <c r="F32" s="38">
        <v>175.36</v>
      </c>
    </row>
    <row r="33" spans="1:6" ht="123.75" x14ac:dyDescent="0.2">
      <c r="A33" s="39" t="s">
        <v>58</v>
      </c>
      <c r="B33" s="35" t="s">
        <v>31</v>
      </c>
      <c r="C33" s="36" t="s">
        <v>59</v>
      </c>
      <c r="D33" s="37" t="s">
        <v>41</v>
      </c>
      <c r="E33" s="37">
        <v>0</v>
      </c>
      <c r="F33" s="38">
        <v>-175.17</v>
      </c>
    </row>
    <row r="34" spans="1:6" ht="33.75" x14ac:dyDescent="0.2">
      <c r="A34" s="34" t="s">
        <v>60</v>
      </c>
      <c r="B34" s="35" t="s">
        <v>31</v>
      </c>
      <c r="C34" s="36" t="s">
        <v>61</v>
      </c>
      <c r="D34" s="37" t="s">
        <v>41</v>
      </c>
      <c r="E34" s="37">
        <v>0</v>
      </c>
      <c r="F34" s="38">
        <v>-1098.48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 t="s">
        <v>41</v>
      </c>
      <c r="E35" s="37">
        <v>0</v>
      </c>
      <c r="F35" s="38">
        <v>-1008.48</v>
      </c>
    </row>
    <row r="36" spans="1:6" ht="67.5" x14ac:dyDescent="0.2">
      <c r="A36" s="34" t="s">
        <v>64</v>
      </c>
      <c r="B36" s="35" t="s">
        <v>31</v>
      </c>
      <c r="C36" s="36" t="s">
        <v>422</v>
      </c>
      <c r="D36" s="37"/>
      <c r="E36" s="37">
        <v>0</v>
      </c>
      <c r="F36" s="38">
        <v>-0.48</v>
      </c>
    </row>
    <row r="37" spans="1:6" ht="67.5" x14ac:dyDescent="0.2">
      <c r="A37" s="34" t="s">
        <v>64</v>
      </c>
      <c r="B37" s="35" t="s">
        <v>31</v>
      </c>
      <c r="C37" s="36" t="s">
        <v>65</v>
      </c>
      <c r="D37" s="37" t="s">
        <v>41</v>
      </c>
      <c r="E37" s="37">
        <v>0</v>
      </c>
      <c r="F37" s="102">
        <v>-90</v>
      </c>
    </row>
    <row r="38" spans="1:6" x14ac:dyDescent="0.2">
      <c r="A38" s="34" t="s">
        <v>66</v>
      </c>
      <c r="B38" s="35" t="s">
        <v>31</v>
      </c>
      <c r="C38" s="36" t="s">
        <v>67</v>
      </c>
      <c r="D38" s="101">
        <v>316100</v>
      </c>
      <c r="E38" s="37">
        <f>E39</f>
        <v>78760</v>
      </c>
      <c r="F38" s="38">
        <f>D38-E38</f>
        <v>237340</v>
      </c>
    </row>
    <row r="39" spans="1:6" x14ac:dyDescent="0.2">
      <c r="A39" s="34" t="s">
        <v>68</v>
      </c>
      <c r="B39" s="35" t="s">
        <v>31</v>
      </c>
      <c r="C39" s="36" t="s">
        <v>429</v>
      </c>
      <c r="D39" s="101">
        <v>316100</v>
      </c>
      <c r="E39" s="37">
        <f>E40</f>
        <v>78760</v>
      </c>
      <c r="F39" s="38">
        <f>IF(OR(D39="-",IF(E39="-",0,E39)&gt;=IF(D39="-",0,D39)),"-",IF(D39="-",0,D39)-IF(E39="-",0,E39))</f>
        <v>237340</v>
      </c>
    </row>
    <row r="40" spans="1:6" x14ac:dyDescent="0.2">
      <c r="A40" s="34" t="s">
        <v>68</v>
      </c>
      <c r="B40" s="35" t="s">
        <v>31</v>
      </c>
      <c r="C40" s="103" t="s">
        <v>427</v>
      </c>
      <c r="D40" s="101">
        <v>316100</v>
      </c>
      <c r="E40" s="101">
        <f>E42+E43</f>
        <v>78760</v>
      </c>
      <c r="F40" s="102">
        <f>IF(OR(D40="-",IF(E40="-",0,E40)&gt;=IF(D40="-",0,D40)),"-",IF(D40="-",0,D40)-IF(E40="-",0,E40))</f>
        <v>237340</v>
      </c>
    </row>
    <row r="41" spans="1:6" x14ac:dyDescent="0.2">
      <c r="A41" s="34" t="s">
        <v>68</v>
      </c>
      <c r="B41" s="35" t="s">
        <v>31</v>
      </c>
      <c r="C41" s="103" t="s">
        <v>428</v>
      </c>
      <c r="D41" s="101">
        <v>316100</v>
      </c>
      <c r="E41" s="101" t="s">
        <v>41</v>
      </c>
      <c r="F41" s="102">
        <f>IF(OR(D41="-",IF(E41="-",0,E41)&gt;=IF(D41="-",0,D41)),"-",IF(D41="-",0,D41)-IF(E41="-",0,E41))</f>
        <v>316100</v>
      </c>
    </row>
    <row r="42" spans="1:6" ht="45" x14ac:dyDescent="0.2">
      <c r="A42" s="34" t="s">
        <v>69</v>
      </c>
      <c r="B42" s="35" t="s">
        <v>31</v>
      </c>
      <c r="C42" s="36" t="s">
        <v>430</v>
      </c>
      <c r="D42" s="37">
        <v>316100</v>
      </c>
      <c r="E42" s="37">
        <v>78760</v>
      </c>
      <c r="F42" s="38">
        <f>IF(OR(D42="-",IF(E42="-",0,E42)&gt;=IF(D42="-",0,D42)),"-",IF(D42="-",0,D42)-IF(E42="-",0,E42))</f>
        <v>237340</v>
      </c>
    </row>
    <row r="43" spans="1:6" ht="22.5" x14ac:dyDescent="0.2">
      <c r="A43" s="34" t="s">
        <v>70</v>
      </c>
      <c r="B43" s="35" t="s">
        <v>31</v>
      </c>
      <c r="C43" s="36" t="s">
        <v>431</v>
      </c>
      <c r="D43" s="37" t="s">
        <v>41</v>
      </c>
      <c r="E43" s="37">
        <v>0</v>
      </c>
      <c r="F43" s="38">
        <v>-88</v>
      </c>
    </row>
    <row r="44" spans="1:6" x14ac:dyDescent="0.2">
      <c r="A44" s="34" t="s">
        <v>71</v>
      </c>
      <c r="B44" s="35" t="s">
        <v>31</v>
      </c>
      <c r="C44" s="36" t="s">
        <v>72</v>
      </c>
      <c r="D44" s="37">
        <f>D45+D50</f>
        <v>2857700</v>
      </c>
      <c r="E44" s="37">
        <f>E45+E50</f>
        <v>231255.74</v>
      </c>
      <c r="F44" s="38">
        <f>IF(OR(D44="-",IF(E44="-",0,E44)&gt;=IF(D44="-",0,D44)),"-",IF(D44="-",0,D44)-IF(E44="-",0,E44))</f>
        <v>2626444.2599999998</v>
      </c>
    </row>
    <row r="45" spans="1:6" x14ac:dyDescent="0.2">
      <c r="A45" s="34" t="s">
        <v>73</v>
      </c>
      <c r="B45" s="35" t="s">
        <v>31</v>
      </c>
      <c r="C45" s="36" t="s">
        <v>74</v>
      </c>
      <c r="D45" s="37">
        <v>294000</v>
      </c>
      <c r="E45" s="37">
        <f>E46</f>
        <v>-6516.2800000000007</v>
      </c>
      <c r="F45" s="38">
        <f>D45-E45</f>
        <v>300516.28000000003</v>
      </c>
    </row>
    <row r="46" spans="1:6" ht="33.75" x14ac:dyDescent="0.2">
      <c r="A46" s="34" t="s">
        <v>75</v>
      </c>
      <c r="B46" s="35" t="s">
        <v>31</v>
      </c>
      <c r="C46" s="36" t="s">
        <v>76</v>
      </c>
      <c r="D46" s="37">
        <v>294000</v>
      </c>
      <c r="E46" s="37">
        <f>E48+E49</f>
        <v>-6516.2800000000007</v>
      </c>
      <c r="F46" s="38">
        <f>D46-E46</f>
        <v>300516.28000000003</v>
      </c>
    </row>
    <row r="47" spans="1:6" ht="33.75" x14ac:dyDescent="0.2">
      <c r="A47" s="34" t="s">
        <v>75</v>
      </c>
      <c r="B47" s="35" t="s">
        <v>31</v>
      </c>
      <c r="C47" s="103" t="s">
        <v>77</v>
      </c>
      <c r="D47" s="101">
        <v>294000</v>
      </c>
      <c r="E47" s="101" t="s">
        <v>41</v>
      </c>
      <c r="F47" s="102">
        <f>IF(OR(D47="-",IF(E47="-",0,E47)&gt;=IF(D47="-",0,D47)),"-",IF(D47="-",0,D47)-IF(E47="-",0,E47))</f>
        <v>294000</v>
      </c>
    </row>
    <row r="48" spans="1:6" ht="67.5" x14ac:dyDescent="0.2">
      <c r="A48" s="34" t="s">
        <v>78</v>
      </c>
      <c r="B48" s="35" t="s">
        <v>31</v>
      </c>
      <c r="C48" s="36" t="s">
        <v>79</v>
      </c>
      <c r="D48" s="37">
        <v>294000</v>
      </c>
      <c r="E48" s="37">
        <v>-6695.77</v>
      </c>
      <c r="F48" s="38">
        <f>D48-E48</f>
        <v>300695.77</v>
      </c>
    </row>
    <row r="49" spans="1:6" ht="45" x14ac:dyDescent="0.2">
      <c r="A49" s="34" t="s">
        <v>80</v>
      </c>
      <c r="B49" s="35" t="s">
        <v>31</v>
      </c>
      <c r="C49" s="36" t="s">
        <v>81</v>
      </c>
      <c r="D49" s="37" t="s">
        <v>41</v>
      </c>
      <c r="E49" s="37">
        <v>179.49</v>
      </c>
      <c r="F49" s="38">
        <v>-5305.63</v>
      </c>
    </row>
    <row r="50" spans="1:6" x14ac:dyDescent="0.2">
      <c r="A50" s="34" t="s">
        <v>82</v>
      </c>
      <c r="B50" s="35" t="s">
        <v>31</v>
      </c>
      <c r="C50" s="36" t="s">
        <v>83</v>
      </c>
      <c r="D50" s="37">
        <v>2563700</v>
      </c>
      <c r="E50" s="37">
        <f>E51+E54</f>
        <v>237772.02</v>
      </c>
      <c r="F50" s="38">
        <f>IF(OR(D50="-",IF(E50="-",0,E50)&gt;=IF(D50="-",0,D50)),"-",IF(D50="-",0,D50)-IF(E50="-",0,E50))</f>
        <v>2325927.98</v>
      </c>
    </row>
    <row r="51" spans="1:6" x14ac:dyDescent="0.2">
      <c r="A51" s="34" t="s">
        <v>84</v>
      </c>
      <c r="B51" s="35" t="s">
        <v>31</v>
      </c>
      <c r="C51" s="36" t="s">
        <v>85</v>
      </c>
      <c r="D51" s="37">
        <v>158000</v>
      </c>
      <c r="E51" s="37">
        <f>E52+E53</f>
        <v>209064</v>
      </c>
      <c r="F51" s="38" t="str">
        <f>IF(OR(D51="-",IF(E51="-",0,E51)&gt;=IF(D51="-",0,D51)),"-",IF(D51="-",0,D51)-IF(E51="-",0,E51))</f>
        <v>-</v>
      </c>
    </row>
    <row r="52" spans="1:6" ht="33.75" x14ac:dyDescent="0.2">
      <c r="A52" s="34" t="s">
        <v>86</v>
      </c>
      <c r="B52" s="35" t="s">
        <v>31</v>
      </c>
      <c r="C52" s="36" t="s">
        <v>87</v>
      </c>
      <c r="D52" s="37">
        <v>158000</v>
      </c>
      <c r="E52" s="37">
        <v>209063.84</v>
      </c>
      <c r="F52" s="38" t="str">
        <f>IF(OR(D52="-",IF(E52="-",0,E52)&gt;=IF(D52="-",0,D52)),"-",IF(D52="-",0,D52)-IF(E52="-",0,E52))</f>
        <v>-</v>
      </c>
    </row>
    <row r="53" spans="1:6" ht="33.75" x14ac:dyDescent="0.2">
      <c r="A53" s="34" t="s">
        <v>86</v>
      </c>
      <c r="B53" s="35" t="s">
        <v>31</v>
      </c>
      <c r="C53" s="103" t="s">
        <v>423</v>
      </c>
      <c r="D53" s="101"/>
      <c r="E53" s="101">
        <v>0.16</v>
      </c>
      <c r="F53" s="102">
        <v>-108.72</v>
      </c>
    </row>
    <row r="54" spans="1:6" x14ac:dyDescent="0.2">
      <c r="A54" s="34" t="s">
        <v>88</v>
      </c>
      <c r="B54" s="35" t="s">
        <v>31</v>
      </c>
      <c r="C54" s="36" t="s">
        <v>89</v>
      </c>
      <c r="D54" s="37">
        <v>2405700</v>
      </c>
      <c r="E54" s="37">
        <f>E55</f>
        <v>28708.02</v>
      </c>
      <c r="F54" s="38">
        <f t="shared" ref="F54:F84" si="0">IF(OR(D54="-",IF(E54="-",0,E54)&gt;=IF(D54="-",0,D54)),"-",IF(D54="-",0,D54)-IF(E54="-",0,E54))</f>
        <v>2376991.98</v>
      </c>
    </row>
    <row r="55" spans="1:6" ht="33.75" x14ac:dyDescent="0.2">
      <c r="A55" s="34" t="s">
        <v>90</v>
      </c>
      <c r="B55" s="35" t="s">
        <v>31</v>
      </c>
      <c r="C55" s="36" t="s">
        <v>91</v>
      </c>
      <c r="D55" s="37">
        <v>2405700</v>
      </c>
      <c r="E55" s="37">
        <f>E56+E57</f>
        <v>28708.02</v>
      </c>
      <c r="F55" s="38">
        <f t="shared" si="0"/>
        <v>2376991.98</v>
      </c>
    </row>
    <row r="56" spans="1:6" ht="33.75" x14ac:dyDescent="0.2">
      <c r="A56" s="34" t="s">
        <v>90</v>
      </c>
      <c r="B56" s="35" t="s">
        <v>31</v>
      </c>
      <c r="C56" s="36" t="s">
        <v>433</v>
      </c>
      <c r="D56" s="37">
        <v>2405700</v>
      </c>
      <c r="E56" s="37">
        <v>27322.29</v>
      </c>
      <c r="F56" s="38">
        <f t="shared" si="0"/>
        <v>2378377.71</v>
      </c>
    </row>
    <row r="57" spans="1:6" ht="33.75" x14ac:dyDescent="0.2">
      <c r="A57" s="34" t="s">
        <v>90</v>
      </c>
      <c r="B57" s="35" t="s">
        <v>31</v>
      </c>
      <c r="C57" s="36" t="s">
        <v>434</v>
      </c>
      <c r="D57" s="37">
        <v>0</v>
      </c>
      <c r="E57" s="37">
        <v>1385.73</v>
      </c>
      <c r="F57" s="38">
        <f>D57-E57</f>
        <v>-1385.73</v>
      </c>
    </row>
    <row r="58" spans="1:6" x14ac:dyDescent="0.2">
      <c r="A58" s="34" t="s">
        <v>92</v>
      </c>
      <c r="B58" s="35" t="s">
        <v>31</v>
      </c>
      <c r="C58" s="36" t="s">
        <v>93</v>
      </c>
      <c r="D58" s="37">
        <v>4300</v>
      </c>
      <c r="E58" s="37">
        <f t="shared" ref="E58:F60" si="1">E59</f>
        <v>1250</v>
      </c>
      <c r="F58" s="38">
        <f t="shared" si="1"/>
        <v>3050</v>
      </c>
    </row>
    <row r="59" spans="1:6" ht="45" x14ac:dyDescent="0.2">
      <c r="A59" s="34" t="s">
        <v>94</v>
      </c>
      <c r="B59" s="35" t="s">
        <v>31</v>
      </c>
      <c r="C59" s="36" t="s">
        <v>95</v>
      </c>
      <c r="D59" s="37">
        <v>4300</v>
      </c>
      <c r="E59" s="37">
        <f t="shared" si="1"/>
        <v>1250</v>
      </c>
      <c r="F59" s="38">
        <f t="shared" si="1"/>
        <v>3050</v>
      </c>
    </row>
    <row r="60" spans="1:6" ht="67.5" x14ac:dyDescent="0.2">
      <c r="A60" s="34" t="s">
        <v>96</v>
      </c>
      <c r="B60" s="35" t="s">
        <v>31</v>
      </c>
      <c r="C60" s="36" t="s">
        <v>97</v>
      </c>
      <c r="D60" s="37">
        <v>4300</v>
      </c>
      <c r="E60" s="37">
        <f t="shared" si="1"/>
        <v>1250</v>
      </c>
      <c r="F60" s="38">
        <f t="shared" si="1"/>
        <v>3050</v>
      </c>
    </row>
    <row r="61" spans="1:6" ht="67.5" x14ac:dyDescent="0.2">
      <c r="A61" s="34" t="s">
        <v>96</v>
      </c>
      <c r="B61" s="35" t="s">
        <v>31</v>
      </c>
      <c r="C61" s="36" t="s">
        <v>98</v>
      </c>
      <c r="D61" s="37">
        <v>4300</v>
      </c>
      <c r="E61" s="37">
        <v>1250</v>
      </c>
      <c r="F61" s="38">
        <f>D61-E61</f>
        <v>3050</v>
      </c>
    </row>
    <row r="62" spans="1:6" ht="33.75" x14ac:dyDescent="0.2">
      <c r="A62" s="34" t="s">
        <v>99</v>
      </c>
      <c r="B62" s="35" t="s">
        <v>31</v>
      </c>
      <c r="C62" s="36" t="s">
        <v>100</v>
      </c>
      <c r="D62" s="37">
        <v>52200</v>
      </c>
      <c r="E62" s="37">
        <f>E63</f>
        <v>29774.03</v>
      </c>
      <c r="F62" s="38">
        <v>-13996.34</v>
      </c>
    </row>
    <row r="63" spans="1:6" ht="78.75" x14ac:dyDescent="0.2">
      <c r="A63" s="39" t="s">
        <v>101</v>
      </c>
      <c r="B63" s="35" t="s">
        <v>31</v>
      </c>
      <c r="C63" s="36" t="s">
        <v>102</v>
      </c>
      <c r="D63" s="37">
        <v>52200</v>
      </c>
      <c r="E63" s="37">
        <f>E64</f>
        <v>29774.03</v>
      </c>
      <c r="F63" s="38">
        <v>-13996.34</v>
      </c>
    </row>
    <row r="64" spans="1:6" ht="67.5" x14ac:dyDescent="0.2">
      <c r="A64" s="39" t="s">
        <v>103</v>
      </c>
      <c r="B64" s="35" t="s">
        <v>31</v>
      </c>
      <c r="C64" s="36" t="s">
        <v>104</v>
      </c>
      <c r="D64" s="37">
        <v>52200</v>
      </c>
      <c r="E64" s="37">
        <f>E65</f>
        <v>29774.03</v>
      </c>
      <c r="F64" s="38">
        <v>-13996.34</v>
      </c>
    </row>
    <row r="65" spans="1:6" ht="67.5" x14ac:dyDescent="0.2">
      <c r="A65" s="34" t="s">
        <v>105</v>
      </c>
      <c r="B65" s="35" t="s">
        <v>31</v>
      </c>
      <c r="C65" s="36" t="s">
        <v>106</v>
      </c>
      <c r="D65" s="37">
        <v>52200</v>
      </c>
      <c r="E65" s="37">
        <v>29774.03</v>
      </c>
      <c r="F65" s="38">
        <f t="shared" ref="F65:F71" si="2">D65-E65</f>
        <v>22425.97</v>
      </c>
    </row>
    <row r="66" spans="1:6" x14ac:dyDescent="0.2">
      <c r="A66" s="34" t="s">
        <v>107</v>
      </c>
      <c r="B66" s="35" t="s">
        <v>31</v>
      </c>
      <c r="C66" s="36" t="s">
        <v>108</v>
      </c>
      <c r="D66" s="37">
        <v>17200</v>
      </c>
      <c r="E66" s="37">
        <f>E67</f>
        <v>400</v>
      </c>
      <c r="F66" s="38">
        <f t="shared" si="2"/>
        <v>16800</v>
      </c>
    </row>
    <row r="67" spans="1:6" ht="33.75" x14ac:dyDescent="0.2">
      <c r="A67" s="34" t="s">
        <v>109</v>
      </c>
      <c r="B67" s="35" t="s">
        <v>31</v>
      </c>
      <c r="C67" s="36" t="s">
        <v>110</v>
      </c>
      <c r="D67" s="37">
        <v>17200</v>
      </c>
      <c r="E67" s="37">
        <f>E68</f>
        <v>400</v>
      </c>
      <c r="F67" s="38">
        <f t="shared" si="2"/>
        <v>16800</v>
      </c>
    </row>
    <row r="68" spans="1:6" ht="45" x14ac:dyDescent="0.2">
      <c r="A68" s="34" t="s">
        <v>111</v>
      </c>
      <c r="B68" s="35" t="s">
        <v>31</v>
      </c>
      <c r="C68" s="36" t="s">
        <v>112</v>
      </c>
      <c r="D68" s="37">
        <v>17200</v>
      </c>
      <c r="E68" s="37">
        <f>E69</f>
        <v>400</v>
      </c>
      <c r="F68" s="38">
        <f t="shared" si="2"/>
        <v>16800</v>
      </c>
    </row>
    <row r="69" spans="1:6" ht="45" x14ac:dyDescent="0.2">
      <c r="A69" s="34" t="s">
        <v>111</v>
      </c>
      <c r="B69" s="35" t="s">
        <v>31</v>
      </c>
      <c r="C69" s="36" t="s">
        <v>113</v>
      </c>
      <c r="D69" s="37">
        <v>17200</v>
      </c>
      <c r="E69" s="37">
        <f>E70</f>
        <v>400</v>
      </c>
      <c r="F69" s="38">
        <f t="shared" si="2"/>
        <v>16800</v>
      </c>
    </row>
    <row r="70" spans="1:6" ht="45" x14ac:dyDescent="0.2">
      <c r="A70" s="34" t="s">
        <v>111</v>
      </c>
      <c r="B70" s="35" t="s">
        <v>31</v>
      </c>
      <c r="C70" s="36" t="s">
        <v>114</v>
      </c>
      <c r="D70" s="37">
        <v>17200</v>
      </c>
      <c r="E70" s="37">
        <f>E71</f>
        <v>400</v>
      </c>
      <c r="F70" s="38">
        <f t="shared" si="2"/>
        <v>16800</v>
      </c>
    </row>
    <row r="71" spans="1:6" ht="45" x14ac:dyDescent="0.2">
      <c r="A71" s="34" t="s">
        <v>111</v>
      </c>
      <c r="B71" s="35" t="s">
        <v>31</v>
      </c>
      <c r="C71" s="36" t="s">
        <v>115</v>
      </c>
      <c r="D71" s="37">
        <v>17200</v>
      </c>
      <c r="E71" s="37">
        <v>400</v>
      </c>
      <c r="F71" s="38">
        <f t="shared" si="2"/>
        <v>16800</v>
      </c>
    </row>
    <row r="72" spans="1:6" x14ac:dyDescent="0.2">
      <c r="A72" s="34" t="s">
        <v>116</v>
      </c>
      <c r="B72" s="35" t="s">
        <v>31</v>
      </c>
      <c r="C72" s="36" t="s">
        <v>117</v>
      </c>
      <c r="D72" s="37">
        <f>D73</f>
        <v>8651300</v>
      </c>
      <c r="E72" s="37">
        <f>E73</f>
        <v>1294775</v>
      </c>
      <c r="F72" s="38">
        <f t="shared" si="0"/>
        <v>7356525</v>
      </c>
    </row>
    <row r="73" spans="1:6" ht="33.75" x14ac:dyDescent="0.2">
      <c r="A73" s="34" t="s">
        <v>118</v>
      </c>
      <c r="B73" s="35" t="s">
        <v>31</v>
      </c>
      <c r="C73" s="36" t="s">
        <v>119</v>
      </c>
      <c r="D73" s="37">
        <f>D74+D77+D82</f>
        <v>8651300</v>
      </c>
      <c r="E73" s="37">
        <f>E74+E77+E82</f>
        <v>1294775</v>
      </c>
      <c r="F73" s="38">
        <f t="shared" si="0"/>
        <v>7356525</v>
      </c>
    </row>
    <row r="74" spans="1:6" ht="22.5" x14ac:dyDescent="0.2">
      <c r="A74" s="34" t="s">
        <v>120</v>
      </c>
      <c r="B74" s="35" t="s">
        <v>31</v>
      </c>
      <c r="C74" s="36" t="s">
        <v>121</v>
      </c>
      <c r="D74" s="37">
        <v>6236300</v>
      </c>
      <c r="E74" s="37">
        <f>E75</f>
        <v>1247200</v>
      </c>
      <c r="F74" s="38">
        <f t="shared" si="0"/>
        <v>4989100</v>
      </c>
    </row>
    <row r="75" spans="1:6" x14ac:dyDescent="0.2">
      <c r="A75" s="34" t="s">
        <v>122</v>
      </c>
      <c r="B75" s="35" t="s">
        <v>31</v>
      </c>
      <c r="C75" s="36" t="s">
        <v>123</v>
      </c>
      <c r="D75" s="37">
        <v>6236300</v>
      </c>
      <c r="E75" s="37">
        <f>E76</f>
        <v>1247200</v>
      </c>
      <c r="F75" s="38">
        <f t="shared" si="0"/>
        <v>4989100</v>
      </c>
    </row>
    <row r="76" spans="1:6" ht="22.5" x14ac:dyDescent="0.2">
      <c r="A76" s="34" t="s">
        <v>124</v>
      </c>
      <c r="B76" s="35" t="s">
        <v>31</v>
      </c>
      <c r="C76" s="36" t="s">
        <v>125</v>
      </c>
      <c r="D76" s="37">
        <v>6236300</v>
      </c>
      <c r="E76" s="37">
        <v>1247200</v>
      </c>
      <c r="F76" s="38">
        <f t="shared" si="0"/>
        <v>4989100</v>
      </c>
    </row>
    <row r="77" spans="1:6" ht="22.5" x14ac:dyDescent="0.2">
      <c r="A77" s="34" t="s">
        <v>126</v>
      </c>
      <c r="B77" s="35" t="s">
        <v>31</v>
      </c>
      <c r="C77" s="36" t="s">
        <v>127</v>
      </c>
      <c r="D77" s="37">
        <f>D78+D80</f>
        <v>189700</v>
      </c>
      <c r="E77" s="37">
        <f>E78+E80</f>
        <v>47575</v>
      </c>
      <c r="F77" s="38">
        <f t="shared" si="0"/>
        <v>142125</v>
      </c>
    </row>
    <row r="78" spans="1:6" ht="33.75" x14ac:dyDescent="0.2">
      <c r="A78" s="34" t="s">
        <v>128</v>
      </c>
      <c r="B78" s="35" t="s">
        <v>31</v>
      </c>
      <c r="C78" s="36" t="s">
        <v>129</v>
      </c>
      <c r="D78" s="37">
        <v>200</v>
      </c>
      <c r="E78" s="37">
        <f>E79</f>
        <v>200</v>
      </c>
      <c r="F78" s="38" t="str">
        <f t="shared" si="0"/>
        <v>-</v>
      </c>
    </row>
    <row r="79" spans="1:6" ht="33.75" x14ac:dyDescent="0.2">
      <c r="A79" s="34" t="s">
        <v>130</v>
      </c>
      <c r="B79" s="35" t="s">
        <v>31</v>
      </c>
      <c r="C79" s="36" t="s">
        <v>131</v>
      </c>
      <c r="D79" s="37">
        <v>200</v>
      </c>
      <c r="E79" s="37">
        <v>200</v>
      </c>
      <c r="F79" s="38" t="str">
        <f t="shared" si="0"/>
        <v>-</v>
      </c>
    </row>
    <row r="80" spans="1:6" ht="33.75" x14ac:dyDescent="0.2">
      <c r="A80" s="34" t="s">
        <v>132</v>
      </c>
      <c r="B80" s="35" t="s">
        <v>31</v>
      </c>
      <c r="C80" s="36" t="s">
        <v>133</v>
      </c>
      <c r="D80" s="37">
        <f>D81</f>
        <v>189500</v>
      </c>
      <c r="E80" s="37">
        <f>E81</f>
        <v>47375</v>
      </c>
      <c r="F80" s="38">
        <f t="shared" si="0"/>
        <v>142125</v>
      </c>
    </row>
    <row r="81" spans="1:6" ht="33.75" x14ac:dyDescent="0.2">
      <c r="A81" s="34" t="s">
        <v>134</v>
      </c>
      <c r="B81" s="35" t="s">
        <v>31</v>
      </c>
      <c r="C81" s="36" t="s">
        <v>135</v>
      </c>
      <c r="D81" s="37">
        <v>189500</v>
      </c>
      <c r="E81" s="37">
        <v>47375</v>
      </c>
      <c r="F81" s="38">
        <f t="shared" si="0"/>
        <v>142125</v>
      </c>
    </row>
    <row r="82" spans="1:6" x14ac:dyDescent="0.2">
      <c r="A82" s="34" t="s">
        <v>136</v>
      </c>
      <c r="B82" s="35" t="s">
        <v>31</v>
      </c>
      <c r="C82" s="36" t="s">
        <v>137</v>
      </c>
      <c r="D82" s="107">
        <f>D83</f>
        <v>2225300</v>
      </c>
      <c r="E82" s="37">
        <f>E83</f>
        <v>0</v>
      </c>
      <c r="F82" s="38">
        <f t="shared" si="0"/>
        <v>2225300</v>
      </c>
    </row>
    <row r="83" spans="1:6" ht="22.5" x14ac:dyDescent="0.2">
      <c r="A83" s="34" t="s">
        <v>138</v>
      </c>
      <c r="B83" s="35" t="s">
        <v>31</v>
      </c>
      <c r="C83" s="36" t="s">
        <v>139</v>
      </c>
      <c r="D83" s="107">
        <f>D84</f>
        <v>2225300</v>
      </c>
      <c r="E83" s="37">
        <f>E84</f>
        <v>0</v>
      </c>
      <c r="F83" s="38">
        <f t="shared" si="0"/>
        <v>2225300</v>
      </c>
    </row>
    <row r="84" spans="1:6" ht="22.5" x14ac:dyDescent="0.2">
      <c r="A84" s="34" t="s">
        <v>140</v>
      </c>
      <c r="B84" s="35" t="s">
        <v>31</v>
      </c>
      <c r="C84" s="36" t="s">
        <v>141</v>
      </c>
      <c r="D84" s="107">
        <v>2225300</v>
      </c>
      <c r="E84" s="37">
        <v>0</v>
      </c>
      <c r="F84" s="38">
        <f t="shared" si="0"/>
        <v>2225300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2"/>
  <sheetViews>
    <sheetView showGridLines="0" topLeftCell="A153" workbookViewId="0">
      <selection activeCell="C176" sqref="C17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142</v>
      </c>
      <c r="B2" s="108"/>
      <c r="C2" s="108"/>
      <c r="D2" s="108"/>
      <c r="E2" s="1"/>
      <c r="F2" s="13" t="s">
        <v>143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7" t="s">
        <v>21</v>
      </c>
      <c r="B4" s="122" t="s">
        <v>22</v>
      </c>
      <c r="C4" s="125" t="s">
        <v>144</v>
      </c>
      <c r="D4" s="119" t="s">
        <v>24</v>
      </c>
      <c r="E4" s="130" t="s">
        <v>25</v>
      </c>
      <c r="F4" s="116" t="s">
        <v>26</v>
      </c>
    </row>
    <row r="5" spans="1:6" ht="5.45" customHeight="1" x14ac:dyDescent="0.2">
      <c r="A5" s="128"/>
      <c r="B5" s="123"/>
      <c r="C5" s="126"/>
      <c r="D5" s="120"/>
      <c r="E5" s="131"/>
      <c r="F5" s="117"/>
    </row>
    <row r="6" spans="1:6" ht="9.6" customHeight="1" x14ac:dyDescent="0.2">
      <c r="A6" s="128"/>
      <c r="B6" s="123"/>
      <c r="C6" s="126"/>
      <c r="D6" s="120"/>
      <c r="E6" s="131"/>
      <c r="F6" s="117"/>
    </row>
    <row r="7" spans="1:6" ht="6" customHeight="1" x14ac:dyDescent="0.2">
      <c r="A7" s="128"/>
      <c r="B7" s="123"/>
      <c r="C7" s="126"/>
      <c r="D7" s="120"/>
      <c r="E7" s="131"/>
      <c r="F7" s="117"/>
    </row>
    <row r="8" spans="1:6" ht="6.6" customHeight="1" x14ac:dyDescent="0.2">
      <c r="A8" s="128"/>
      <c r="B8" s="123"/>
      <c r="C8" s="126"/>
      <c r="D8" s="120"/>
      <c r="E8" s="131"/>
      <c r="F8" s="117"/>
    </row>
    <row r="9" spans="1:6" ht="10.9" customHeight="1" x14ac:dyDescent="0.2">
      <c r="A9" s="128"/>
      <c r="B9" s="123"/>
      <c r="C9" s="126"/>
      <c r="D9" s="120"/>
      <c r="E9" s="131"/>
      <c r="F9" s="117"/>
    </row>
    <row r="10" spans="1:6" ht="4.1500000000000004" hidden="1" customHeight="1" x14ac:dyDescent="0.2">
      <c r="A10" s="128"/>
      <c r="B10" s="123"/>
      <c r="C10" s="44"/>
      <c r="D10" s="120"/>
      <c r="E10" s="45"/>
      <c r="F10" s="46"/>
    </row>
    <row r="11" spans="1:6" ht="13.15" hidden="1" customHeight="1" x14ac:dyDescent="0.2">
      <c r="A11" s="129"/>
      <c r="B11" s="124"/>
      <c r="C11" s="47"/>
      <c r="D11" s="12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145</v>
      </c>
      <c r="B13" s="52" t="s">
        <v>146</v>
      </c>
      <c r="C13" s="53" t="s">
        <v>147</v>
      </c>
      <c r="D13" s="54">
        <f>D15</f>
        <v>12420800</v>
      </c>
      <c r="E13" s="55">
        <f>E15</f>
        <v>899679.25</v>
      </c>
      <c r="F13" s="56">
        <f>IF(OR(D13="-",IF(E13="-",0,E13)&gt;=IF(D13="-",0,D13)),"-",IF(D13="-",0,D13)-IF(E13="-",0,E13))</f>
        <v>11521120.75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13</v>
      </c>
      <c r="B15" s="63" t="s">
        <v>146</v>
      </c>
      <c r="C15" s="26" t="s">
        <v>148</v>
      </c>
      <c r="D15" s="27">
        <f>D16+D71+D80+D93+D117+D125+D133+D145+D153</f>
        <v>12420800</v>
      </c>
      <c r="E15" s="64">
        <f>E16+E71+E80+E93+E117+E125+E133+E145+E153</f>
        <v>899679.25</v>
      </c>
      <c r="F15" s="65">
        <f>D15-E15</f>
        <v>11521120.75</v>
      </c>
    </row>
    <row r="16" spans="1:6" x14ac:dyDescent="0.2">
      <c r="A16" s="51" t="s">
        <v>149</v>
      </c>
      <c r="B16" s="52" t="s">
        <v>146</v>
      </c>
      <c r="C16" s="53" t="s">
        <v>150</v>
      </c>
      <c r="D16" s="54">
        <f>D17+D41</f>
        <v>5150100</v>
      </c>
      <c r="E16" s="55">
        <f>E17+E41</f>
        <v>358699.14</v>
      </c>
      <c r="F16" s="56">
        <f t="shared" ref="F16:F46" si="0">IF(OR(D16="-",IF(E16="-",0,E16)&gt;=IF(D16="-",0,D16)),"-",IF(D16="-",0,D16)-IF(E16="-",0,E16))</f>
        <v>4791400.8600000003</v>
      </c>
    </row>
    <row r="17" spans="1:6" ht="45" x14ac:dyDescent="0.2">
      <c r="A17" s="51" t="s">
        <v>151</v>
      </c>
      <c r="B17" s="52" t="s">
        <v>146</v>
      </c>
      <c r="C17" s="53" t="s">
        <v>152</v>
      </c>
      <c r="D17" s="54">
        <f>D18</f>
        <v>4605100</v>
      </c>
      <c r="E17" s="55">
        <f>E18+E35</f>
        <v>358699.14</v>
      </c>
      <c r="F17" s="56">
        <f t="shared" si="0"/>
        <v>4246400.8600000003</v>
      </c>
    </row>
    <row r="18" spans="1:6" ht="22.5" x14ac:dyDescent="0.2">
      <c r="A18" s="24" t="s">
        <v>153</v>
      </c>
      <c r="B18" s="63" t="s">
        <v>146</v>
      </c>
      <c r="C18" s="26" t="s">
        <v>154</v>
      </c>
      <c r="D18" s="27">
        <f>D19+D35</f>
        <v>4605100</v>
      </c>
      <c r="E18" s="64">
        <f>E19</f>
        <v>358699.14</v>
      </c>
      <c r="F18" s="65">
        <f t="shared" si="0"/>
        <v>4246400.8600000003</v>
      </c>
    </row>
    <row r="19" spans="1:6" x14ac:dyDescent="0.2">
      <c r="A19" s="24" t="s">
        <v>155</v>
      </c>
      <c r="B19" s="63" t="s">
        <v>146</v>
      </c>
      <c r="C19" s="26" t="s">
        <v>156</v>
      </c>
      <c r="D19" s="27">
        <f>D20+D26+D30</f>
        <v>4604900</v>
      </c>
      <c r="E19" s="64">
        <f>E20+E26+E30</f>
        <v>358699.14</v>
      </c>
      <c r="F19" s="65">
        <f t="shared" si="0"/>
        <v>4246200.8600000003</v>
      </c>
    </row>
    <row r="20" spans="1:6" ht="67.5" x14ac:dyDescent="0.2">
      <c r="A20" s="24" t="s">
        <v>157</v>
      </c>
      <c r="B20" s="63" t="s">
        <v>146</v>
      </c>
      <c r="C20" s="26" t="s">
        <v>158</v>
      </c>
      <c r="D20" s="105">
        <f>FIO</f>
        <v>3808800</v>
      </c>
      <c r="E20" s="64">
        <f>E21</f>
        <v>306014.52</v>
      </c>
      <c r="F20" s="65">
        <f t="shared" si="0"/>
        <v>3502785.48</v>
      </c>
    </row>
    <row r="21" spans="1:6" ht="56.25" x14ac:dyDescent="0.2">
      <c r="A21" s="24" t="s">
        <v>159</v>
      </c>
      <c r="B21" s="63" t="s">
        <v>146</v>
      </c>
      <c r="C21" s="26" t="s">
        <v>160</v>
      </c>
      <c r="D21" s="27">
        <f>D22</f>
        <v>3808800</v>
      </c>
      <c r="E21" s="64">
        <f>E22</f>
        <v>306014.52</v>
      </c>
      <c r="F21" s="65">
        <f t="shared" si="0"/>
        <v>3502785.48</v>
      </c>
    </row>
    <row r="22" spans="1:6" ht="22.5" x14ac:dyDescent="0.2">
      <c r="A22" s="24" t="s">
        <v>161</v>
      </c>
      <c r="B22" s="63" t="s">
        <v>146</v>
      </c>
      <c r="C22" s="26" t="s">
        <v>162</v>
      </c>
      <c r="D22" s="27">
        <f>D23+D24+D25</f>
        <v>3808800</v>
      </c>
      <c r="E22" s="64">
        <f>E23+E24+E25</f>
        <v>306014.52</v>
      </c>
      <c r="F22" s="65">
        <f t="shared" si="0"/>
        <v>3502785.48</v>
      </c>
    </row>
    <row r="23" spans="1:6" ht="22.5" x14ac:dyDescent="0.2">
      <c r="A23" s="24" t="s">
        <v>163</v>
      </c>
      <c r="B23" s="63" t="s">
        <v>146</v>
      </c>
      <c r="C23" s="26" t="s">
        <v>164</v>
      </c>
      <c r="D23" s="104">
        <v>2766100</v>
      </c>
      <c r="E23" s="64">
        <v>241011.28</v>
      </c>
      <c r="F23" s="65">
        <f t="shared" si="0"/>
        <v>2525088.7200000002</v>
      </c>
    </row>
    <row r="24" spans="1:6" ht="33.75" x14ac:dyDescent="0.2">
      <c r="A24" s="24" t="s">
        <v>165</v>
      </c>
      <c r="B24" s="63" t="s">
        <v>146</v>
      </c>
      <c r="C24" s="26" t="s">
        <v>166</v>
      </c>
      <c r="D24" s="27">
        <v>207300</v>
      </c>
      <c r="E24" s="64">
        <v>6588</v>
      </c>
      <c r="F24" s="65">
        <f t="shared" si="0"/>
        <v>200712</v>
      </c>
    </row>
    <row r="25" spans="1:6" ht="33.75" x14ac:dyDescent="0.2">
      <c r="A25" s="24" t="s">
        <v>167</v>
      </c>
      <c r="B25" s="63" t="s">
        <v>146</v>
      </c>
      <c r="C25" s="26" t="s">
        <v>168</v>
      </c>
      <c r="D25" s="104">
        <v>835400</v>
      </c>
      <c r="E25" s="64">
        <v>58415.24</v>
      </c>
      <c r="F25" s="65">
        <f t="shared" si="0"/>
        <v>776984.76</v>
      </c>
    </row>
    <row r="26" spans="1:6" ht="67.5" x14ac:dyDescent="0.2">
      <c r="A26" s="66" t="s">
        <v>169</v>
      </c>
      <c r="B26" s="63" t="s">
        <v>146</v>
      </c>
      <c r="C26" s="26" t="s">
        <v>170</v>
      </c>
      <c r="D26" s="27">
        <f t="shared" ref="D26:E28" si="1">D27</f>
        <v>761300</v>
      </c>
      <c r="E26" s="64">
        <f t="shared" si="1"/>
        <v>52684.62</v>
      </c>
      <c r="F26" s="65">
        <f t="shared" si="0"/>
        <v>708615.38</v>
      </c>
    </row>
    <row r="27" spans="1:6" ht="22.5" x14ac:dyDescent="0.2">
      <c r="A27" s="24" t="s">
        <v>171</v>
      </c>
      <c r="B27" s="63" t="s">
        <v>146</v>
      </c>
      <c r="C27" s="26" t="s">
        <v>172</v>
      </c>
      <c r="D27" s="27">
        <f t="shared" si="1"/>
        <v>761300</v>
      </c>
      <c r="E27" s="64">
        <f t="shared" si="1"/>
        <v>52684.62</v>
      </c>
      <c r="F27" s="65">
        <f t="shared" si="0"/>
        <v>708615.38</v>
      </c>
    </row>
    <row r="28" spans="1:6" ht="22.5" x14ac:dyDescent="0.2">
      <c r="A28" s="24" t="s">
        <v>173</v>
      </c>
      <c r="B28" s="63" t="s">
        <v>146</v>
      </c>
      <c r="C28" s="26" t="s">
        <v>174</v>
      </c>
      <c r="D28" s="27">
        <f t="shared" si="1"/>
        <v>761300</v>
      </c>
      <c r="E28" s="64">
        <f t="shared" si="1"/>
        <v>52684.62</v>
      </c>
      <c r="F28" s="65">
        <f t="shared" si="0"/>
        <v>708615.38</v>
      </c>
    </row>
    <row r="29" spans="1:6" ht="22.5" x14ac:dyDescent="0.2">
      <c r="A29" s="24" t="s">
        <v>175</v>
      </c>
      <c r="B29" s="63" t="s">
        <v>146</v>
      </c>
      <c r="C29" s="26" t="s">
        <v>176</v>
      </c>
      <c r="D29" s="27">
        <v>761300</v>
      </c>
      <c r="E29" s="64">
        <v>52684.62</v>
      </c>
      <c r="F29" s="65">
        <f t="shared" si="0"/>
        <v>708615.38</v>
      </c>
    </row>
    <row r="30" spans="1:6" ht="33.75" x14ac:dyDescent="0.2">
      <c r="A30" s="24" t="s">
        <v>177</v>
      </c>
      <c r="B30" s="63" t="s">
        <v>146</v>
      </c>
      <c r="C30" s="26" t="s">
        <v>178</v>
      </c>
      <c r="D30" s="27">
        <f>D31</f>
        <v>34800</v>
      </c>
      <c r="E30" s="64">
        <f>E31</f>
        <v>0</v>
      </c>
      <c r="F30" s="65">
        <f t="shared" si="0"/>
        <v>34800</v>
      </c>
    </row>
    <row r="31" spans="1:6" x14ac:dyDescent="0.2">
      <c r="A31" s="24" t="s">
        <v>179</v>
      </c>
      <c r="B31" s="63" t="s">
        <v>146</v>
      </c>
      <c r="C31" s="26" t="s">
        <v>180</v>
      </c>
      <c r="D31" s="27">
        <f>D32</f>
        <v>34800</v>
      </c>
      <c r="E31" s="64">
        <f>E32</f>
        <v>0</v>
      </c>
      <c r="F31" s="65">
        <f t="shared" si="0"/>
        <v>34800</v>
      </c>
    </row>
    <row r="32" spans="1:6" x14ac:dyDescent="0.2">
      <c r="A32" s="24" t="s">
        <v>181</v>
      </c>
      <c r="B32" s="63" t="s">
        <v>146</v>
      </c>
      <c r="C32" s="26" t="s">
        <v>182</v>
      </c>
      <c r="D32" s="27">
        <f>D33+D34</f>
        <v>34800</v>
      </c>
      <c r="E32" s="64">
        <f>E33+E34</f>
        <v>0</v>
      </c>
      <c r="F32" s="65">
        <f t="shared" si="0"/>
        <v>34800</v>
      </c>
    </row>
    <row r="33" spans="1:6" ht="22.5" x14ac:dyDescent="0.2">
      <c r="A33" s="24" t="s">
        <v>183</v>
      </c>
      <c r="B33" s="63" t="s">
        <v>146</v>
      </c>
      <c r="C33" s="26" t="s">
        <v>184</v>
      </c>
      <c r="D33" s="27">
        <v>32000</v>
      </c>
      <c r="E33" s="64">
        <v>0</v>
      </c>
      <c r="F33" s="65">
        <f t="shared" si="0"/>
        <v>32000</v>
      </c>
    </row>
    <row r="34" spans="1:6" x14ac:dyDescent="0.2">
      <c r="A34" s="24" t="s">
        <v>185</v>
      </c>
      <c r="B34" s="63" t="s">
        <v>146</v>
      </c>
      <c r="C34" s="26" t="s">
        <v>186</v>
      </c>
      <c r="D34" s="27">
        <v>2800</v>
      </c>
      <c r="E34" s="64">
        <v>0</v>
      </c>
      <c r="F34" s="65">
        <f t="shared" si="0"/>
        <v>2800</v>
      </c>
    </row>
    <row r="35" spans="1:6" ht="22.5" x14ac:dyDescent="0.2">
      <c r="A35" s="24" t="s">
        <v>187</v>
      </c>
      <c r="B35" s="63" t="s">
        <v>146</v>
      </c>
      <c r="C35" s="26" t="s">
        <v>188</v>
      </c>
      <c r="D35" s="27">
        <v>200</v>
      </c>
      <c r="E35" s="64">
        <f>E36</f>
        <v>0</v>
      </c>
      <c r="F35" s="65">
        <f t="shared" si="0"/>
        <v>200</v>
      </c>
    </row>
    <row r="36" spans="1:6" x14ac:dyDescent="0.2">
      <c r="A36" s="24" t="s">
        <v>189</v>
      </c>
      <c r="B36" s="63" t="s">
        <v>146</v>
      </c>
      <c r="C36" s="26" t="s">
        <v>190</v>
      </c>
      <c r="D36" s="27">
        <v>200</v>
      </c>
      <c r="E36" s="64">
        <f>E37</f>
        <v>0</v>
      </c>
      <c r="F36" s="65">
        <f t="shared" si="0"/>
        <v>200</v>
      </c>
    </row>
    <row r="37" spans="1:6" ht="112.5" x14ac:dyDescent="0.2">
      <c r="A37" s="66" t="s">
        <v>191</v>
      </c>
      <c r="B37" s="63" t="s">
        <v>146</v>
      </c>
      <c r="C37" s="26" t="s">
        <v>192</v>
      </c>
      <c r="D37" s="27">
        <v>200</v>
      </c>
      <c r="E37" s="64">
        <f>E38</f>
        <v>0</v>
      </c>
      <c r="F37" s="65">
        <f t="shared" si="0"/>
        <v>200</v>
      </c>
    </row>
    <row r="38" spans="1:6" ht="22.5" x14ac:dyDescent="0.2">
      <c r="A38" s="24" t="s">
        <v>171</v>
      </c>
      <c r="B38" s="63" t="s">
        <v>146</v>
      </c>
      <c r="C38" s="26" t="s">
        <v>193</v>
      </c>
      <c r="D38" s="27">
        <v>200</v>
      </c>
      <c r="E38" s="64">
        <f>E39</f>
        <v>0</v>
      </c>
      <c r="F38" s="65">
        <f t="shared" si="0"/>
        <v>200</v>
      </c>
    </row>
    <row r="39" spans="1:6" ht="22.5" x14ac:dyDescent="0.2">
      <c r="A39" s="24" t="s">
        <v>173</v>
      </c>
      <c r="B39" s="63" t="s">
        <v>146</v>
      </c>
      <c r="C39" s="26" t="s">
        <v>194</v>
      </c>
      <c r="D39" s="27">
        <v>200</v>
      </c>
      <c r="E39" s="64">
        <f>E40</f>
        <v>0</v>
      </c>
      <c r="F39" s="65">
        <f t="shared" si="0"/>
        <v>200</v>
      </c>
    </row>
    <row r="40" spans="1:6" ht="22.5" x14ac:dyDescent="0.2">
      <c r="A40" s="24" t="s">
        <v>175</v>
      </c>
      <c r="B40" s="63" t="s">
        <v>146</v>
      </c>
      <c r="C40" s="26" t="s">
        <v>195</v>
      </c>
      <c r="D40" s="27">
        <v>200</v>
      </c>
      <c r="E40" s="64">
        <v>0</v>
      </c>
      <c r="F40" s="65">
        <f t="shared" si="0"/>
        <v>200</v>
      </c>
    </row>
    <row r="41" spans="1:6" x14ac:dyDescent="0.2">
      <c r="A41" s="51" t="s">
        <v>196</v>
      </c>
      <c r="B41" s="52" t="s">
        <v>146</v>
      </c>
      <c r="C41" s="53" t="s">
        <v>197</v>
      </c>
      <c r="D41" s="54">
        <f>D42+D58+D61</f>
        <v>545000</v>
      </c>
      <c r="E41" s="55">
        <f>E42+E58+E61</f>
        <v>0</v>
      </c>
      <c r="F41" s="56">
        <f t="shared" si="0"/>
        <v>545000</v>
      </c>
    </row>
    <row r="42" spans="1:6" ht="33.75" x14ac:dyDescent="0.2">
      <c r="A42" s="24" t="s">
        <v>198</v>
      </c>
      <c r="B42" s="63" t="s">
        <v>146</v>
      </c>
      <c r="C42" s="26" t="s">
        <v>199</v>
      </c>
      <c r="D42" s="27">
        <f>D43+D48+D53</f>
        <v>3000</v>
      </c>
      <c r="E42" s="64">
        <f>E43+E53</f>
        <v>0</v>
      </c>
      <c r="F42" s="65">
        <f t="shared" si="0"/>
        <v>3000</v>
      </c>
    </row>
    <row r="43" spans="1:6" ht="22.5" x14ac:dyDescent="0.2">
      <c r="A43" s="24" t="s">
        <v>200</v>
      </c>
      <c r="B43" s="63" t="s">
        <v>146</v>
      </c>
      <c r="C43" s="26" t="s">
        <v>201</v>
      </c>
      <c r="D43" s="27">
        <f t="shared" ref="D43:E46" si="2">D44</f>
        <v>1000</v>
      </c>
      <c r="E43" s="64">
        <f t="shared" si="2"/>
        <v>0</v>
      </c>
      <c r="F43" s="65">
        <f t="shared" si="0"/>
        <v>1000</v>
      </c>
    </row>
    <row r="44" spans="1:6" ht="101.25" x14ac:dyDescent="0.2">
      <c r="A44" s="66" t="s">
        <v>202</v>
      </c>
      <c r="B44" s="63" t="s">
        <v>146</v>
      </c>
      <c r="C44" s="26" t="s">
        <v>203</v>
      </c>
      <c r="D44" s="27">
        <f t="shared" si="2"/>
        <v>1000</v>
      </c>
      <c r="E44" s="64">
        <f t="shared" si="2"/>
        <v>0</v>
      </c>
      <c r="F44" s="65">
        <f t="shared" si="0"/>
        <v>1000</v>
      </c>
    </row>
    <row r="45" spans="1:6" ht="22.5" x14ac:dyDescent="0.2">
      <c r="A45" s="24" t="s">
        <v>171</v>
      </c>
      <c r="B45" s="63" t="s">
        <v>146</v>
      </c>
      <c r="C45" s="26" t="s">
        <v>204</v>
      </c>
      <c r="D45" s="27">
        <f t="shared" si="2"/>
        <v>1000</v>
      </c>
      <c r="E45" s="64">
        <f t="shared" si="2"/>
        <v>0</v>
      </c>
      <c r="F45" s="65">
        <f t="shared" si="0"/>
        <v>1000</v>
      </c>
    </row>
    <row r="46" spans="1:6" ht="22.5" x14ac:dyDescent="0.2">
      <c r="A46" s="24" t="s">
        <v>173</v>
      </c>
      <c r="B46" s="63" t="s">
        <v>146</v>
      </c>
      <c r="C46" s="26" t="s">
        <v>205</v>
      </c>
      <c r="D46" s="27">
        <f t="shared" si="2"/>
        <v>1000</v>
      </c>
      <c r="E46" s="64">
        <f t="shared" si="2"/>
        <v>0</v>
      </c>
      <c r="F46" s="65">
        <f t="shared" si="0"/>
        <v>1000</v>
      </c>
    </row>
    <row r="47" spans="1:6" ht="22.5" x14ac:dyDescent="0.2">
      <c r="A47" s="24" t="s">
        <v>175</v>
      </c>
      <c r="B47" s="63" t="s">
        <v>146</v>
      </c>
      <c r="C47" s="26" t="s">
        <v>206</v>
      </c>
      <c r="D47" s="27">
        <v>1000</v>
      </c>
      <c r="E47" s="64">
        <v>0</v>
      </c>
      <c r="F47" s="65">
        <f t="shared" ref="F47:F70" si="3">IF(OR(D47="-",IF(E47="-",0,E47)&gt;=IF(D47="-",0,D47)),"-",IF(D47="-",0,D47)-IF(E47="-",0,E47))</f>
        <v>1000</v>
      </c>
    </row>
    <row r="48" spans="1:6" ht="22.5" x14ac:dyDescent="0.2">
      <c r="A48" s="24" t="s">
        <v>207</v>
      </c>
      <c r="B48" s="63" t="s">
        <v>146</v>
      </c>
      <c r="C48" s="26" t="s">
        <v>208</v>
      </c>
      <c r="D48" s="27">
        <v>1000</v>
      </c>
      <c r="E48" s="64" t="s">
        <v>41</v>
      </c>
      <c r="F48" s="65">
        <f t="shared" si="3"/>
        <v>1000</v>
      </c>
    </row>
    <row r="49" spans="1:6" ht="112.5" x14ac:dyDescent="0.2">
      <c r="A49" s="66" t="s">
        <v>209</v>
      </c>
      <c r="B49" s="63" t="s">
        <v>146</v>
      </c>
      <c r="C49" s="26" t="s">
        <v>210</v>
      </c>
      <c r="D49" s="27">
        <v>1000</v>
      </c>
      <c r="E49" s="64" t="s">
        <v>41</v>
      </c>
      <c r="F49" s="65">
        <f t="shared" si="3"/>
        <v>1000</v>
      </c>
    </row>
    <row r="50" spans="1:6" ht="22.5" x14ac:dyDescent="0.2">
      <c r="A50" s="24" t="s">
        <v>171</v>
      </c>
      <c r="B50" s="63" t="s">
        <v>146</v>
      </c>
      <c r="C50" s="26" t="s">
        <v>211</v>
      </c>
      <c r="D50" s="27">
        <v>1000</v>
      </c>
      <c r="E50" s="64" t="s">
        <v>41</v>
      </c>
      <c r="F50" s="65">
        <f t="shared" si="3"/>
        <v>1000</v>
      </c>
    </row>
    <row r="51" spans="1:6" ht="22.5" x14ac:dyDescent="0.2">
      <c r="A51" s="24" t="s">
        <v>173</v>
      </c>
      <c r="B51" s="63" t="s">
        <v>146</v>
      </c>
      <c r="C51" s="26" t="s">
        <v>212</v>
      </c>
      <c r="D51" s="27">
        <v>1000</v>
      </c>
      <c r="E51" s="64" t="s">
        <v>41</v>
      </c>
      <c r="F51" s="65">
        <f t="shared" si="3"/>
        <v>1000</v>
      </c>
    </row>
    <row r="52" spans="1:6" ht="22.5" x14ac:dyDescent="0.2">
      <c r="A52" s="24" t="s">
        <v>175</v>
      </c>
      <c r="B52" s="63" t="s">
        <v>146</v>
      </c>
      <c r="C52" s="26" t="s">
        <v>213</v>
      </c>
      <c r="D52" s="27">
        <v>1000</v>
      </c>
      <c r="E52" s="64" t="s">
        <v>41</v>
      </c>
      <c r="F52" s="65">
        <f t="shared" si="3"/>
        <v>1000</v>
      </c>
    </row>
    <row r="53" spans="1:6" ht="33.75" x14ac:dyDescent="0.2">
      <c r="A53" s="24" t="s">
        <v>214</v>
      </c>
      <c r="B53" s="63" t="s">
        <v>146</v>
      </c>
      <c r="C53" s="26" t="s">
        <v>215</v>
      </c>
      <c r="D53" s="27">
        <f t="shared" ref="D53:E56" si="4">D54</f>
        <v>1000</v>
      </c>
      <c r="E53" s="64">
        <f t="shared" si="4"/>
        <v>0</v>
      </c>
      <c r="F53" s="65">
        <f t="shared" si="3"/>
        <v>1000</v>
      </c>
    </row>
    <row r="54" spans="1:6" ht="101.25" x14ac:dyDescent="0.2">
      <c r="A54" s="66" t="s">
        <v>216</v>
      </c>
      <c r="B54" s="63" t="s">
        <v>146</v>
      </c>
      <c r="C54" s="26" t="s">
        <v>217</v>
      </c>
      <c r="D54" s="27">
        <f t="shared" si="4"/>
        <v>1000</v>
      </c>
      <c r="E54" s="64">
        <f t="shared" si="4"/>
        <v>0</v>
      </c>
      <c r="F54" s="65">
        <f t="shared" si="3"/>
        <v>1000</v>
      </c>
    </row>
    <row r="55" spans="1:6" ht="22.5" x14ac:dyDescent="0.2">
      <c r="A55" s="24" t="s">
        <v>171</v>
      </c>
      <c r="B55" s="63" t="s">
        <v>146</v>
      </c>
      <c r="C55" s="26" t="s">
        <v>218</v>
      </c>
      <c r="D55" s="27">
        <f t="shared" si="4"/>
        <v>1000</v>
      </c>
      <c r="E55" s="64">
        <f t="shared" si="4"/>
        <v>0</v>
      </c>
      <c r="F55" s="65">
        <f t="shared" si="3"/>
        <v>1000</v>
      </c>
    </row>
    <row r="56" spans="1:6" ht="22.5" x14ac:dyDescent="0.2">
      <c r="A56" s="24" t="s">
        <v>173</v>
      </c>
      <c r="B56" s="63" t="s">
        <v>146</v>
      </c>
      <c r="C56" s="26" t="s">
        <v>219</v>
      </c>
      <c r="D56" s="27">
        <f t="shared" si="4"/>
        <v>1000</v>
      </c>
      <c r="E56" s="64">
        <f t="shared" si="4"/>
        <v>0</v>
      </c>
      <c r="F56" s="65">
        <f t="shared" si="3"/>
        <v>1000</v>
      </c>
    </row>
    <row r="57" spans="1:6" ht="22.5" x14ac:dyDescent="0.2">
      <c r="A57" s="24" t="s">
        <v>175</v>
      </c>
      <c r="B57" s="63" t="s">
        <v>146</v>
      </c>
      <c r="C57" s="26" t="s">
        <v>220</v>
      </c>
      <c r="D57" s="27">
        <v>1000</v>
      </c>
      <c r="E57" s="64">
        <v>0</v>
      </c>
      <c r="F57" s="65">
        <f t="shared" si="3"/>
        <v>1000</v>
      </c>
    </row>
    <row r="58" spans="1:6" x14ac:dyDescent="0.2">
      <c r="A58" s="24" t="s">
        <v>179</v>
      </c>
      <c r="B58" s="63" t="s">
        <v>146</v>
      </c>
      <c r="C58" s="26" t="s">
        <v>221</v>
      </c>
      <c r="D58" s="27">
        <f>D59</f>
        <v>8000</v>
      </c>
      <c r="E58" s="64">
        <f>E59</f>
        <v>0</v>
      </c>
      <c r="F58" s="65">
        <f t="shared" si="3"/>
        <v>8000</v>
      </c>
    </row>
    <row r="59" spans="1:6" x14ac:dyDescent="0.2">
      <c r="A59" s="24" t="s">
        <v>181</v>
      </c>
      <c r="B59" s="63" t="s">
        <v>146</v>
      </c>
      <c r="C59" s="26" t="s">
        <v>222</v>
      </c>
      <c r="D59" s="27">
        <f>D60</f>
        <v>8000</v>
      </c>
      <c r="E59" s="64">
        <f>E60</f>
        <v>0</v>
      </c>
      <c r="F59" s="65">
        <f t="shared" si="3"/>
        <v>8000</v>
      </c>
    </row>
    <row r="60" spans="1:6" x14ac:dyDescent="0.2">
      <c r="A60" s="24" t="s">
        <v>223</v>
      </c>
      <c r="B60" s="63" t="s">
        <v>146</v>
      </c>
      <c r="C60" s="26" t="s">
        <v>224</v>
      </c>
      <c r="D60" s="104">
        <v>8000</v>
      </c>
      <c r="E60" s="64">
        <v>0</v>
      </c>
      <c r="F60" s="65">
        <f t="shared" si="3"/>
        <v>8000</v>
      </c>
    </row>
    <row r="61" spans="1:6" ht="22.5" x14ac:dyDescent="0.2">
      <c r="A61" s="24" t="s">
        <v>187</v>
      </c>
      <c r="B61" s="63" t="s">
        <v>146</v>
      </c>
      <c r="C61" s="26" t="s">
        <v>225</v>
      </c>
      <c r="D61" s="27">
        <f>D62</f>
        <v>534000</v>
      </c>
      <c r="E61" s="64">
        <f>E62</f>
        <v>0</v>
      </c>
      <c r="F61" s="65">
        <f t="shared" si="3"/>
        <v>534000</v>
      </c>
    </row>
    <row r="62" spans="1:6" x14ac:dyDescent="0.2">
      <c r="A62" s="24" t="s">
        <v>189</v>
      </c>
      <c r="B62" s="63" t="s">
        <v>146</v>
      </c>
      <c r="C62" s="26" t="s">
        <v>226</v>
      </c>
      <c r="D62" s="27">
        <f>D63+D67</f>
        <v>534000</v>
      </c>
      <c r="E62" s="64">
        <f>E63+E67</f>
        <v>0</v>
      </c>
      <c r="F62" s="65">
        <f t="shared" si="3"/>
        <v>534000</v>
      </c>
    </row>
    <row r="63" spans="1:6" ht="78.75" x14ac:dyDescent="0.2">
      <c r="A63" s="66" t="s">
        <v>227</v>
      </c>
      <c r="B63" s="63" t="s">
        <v>146</v>
      </c>
      <c r="C63" s="26" t="s">
        <v>228</v>
      </c>
      <c r="D63" s="27">
        <f t="shared" ref="D63:E65" si="5">D64</f>
        <v>46000</v>
      </c>
      <c r="E63" s="64">
        <f t="shared" si="5"/>
        <v>0</v>
      </c>
      <c r="F63" s="65">
        <f t="shared" si="3"/>
        <v>46000</v>
      </c>
    </row>
    <row r="64" spans="1:6" ht="22.5" x14ac:dyDescent="0.2">
      <c r="A64" s="24" t="s">
        <v>171</v>
      </c>
      <c r="B64" s="63" t="s">
        <v>146</v>
      </c>
      <c r="C64" s="26" t="s">
        <v>229</v>
      </c>
      <c r="D64" s="27">
        <f t="shared" si="5"/>
        <v>46000</v>
      </c>
      <c r="E64" s="64">
        <f t="shared" si="5"/>
        <v>0</v>
      </c>
      <c r="F64" s="65">
        <f t="shared" si="3"/>
        <v>46000</v>
      </c>
    </row>
    <row r="65" spans="1:6" ht="22.5" x14ac:dyDescent="0.2">
      <c r="A65" s="24" t="s">
        <v>173</v>
      </c>
      <c r="B65" s="63" t="s">
        <v>146</v>
      </c>
      <c r="C65" s="26" t="s">
        <v>230</v>
      </c>
      <c r="D65" s="27">
        <f t="shared" si="5"/>
        <v>46000</v>
      </c>
      <c r="E65" s="64">
        <f t="shared" si="5"/>
        <v>0</v>
      </c>
      <c r="F65" s="65">
        <f t="shared" si="3"/>
        <v>46000</v>
      </c>
    </row>
    <row r="66" spans="1:6" ht="22.5" x14ac:dyDescent="0.2">
      <c r="A66" s="24" t="s">
        <v>175</v>
      </c>
      <c r="B66" s="63" t="s">
        <v>146</v>
      </c>
      <c r="C66" s="26" t="s">
        <v>231</v>
      </c>
      <c r="D66" s="104">
        <v>46000</v>
      </c>
      <c r="E66" s="64">
        <v>0</v>
      </c>
      <c r="F66" s="65">
        <f t="shared" si="3"/>
        <v>46000</v>
      </c>
    </row>
    <row r="67" spans="1:6" ht="101.25" x14ac:dyDescent="0.2">
      <c r="A67" s="66" t="s">
        <v>232</v>
      </c>
      <c r="B67" s="63" t="s">
        <v>146</v>
      </c>
      <c r="C67" s="26" t="s">
        <v>233</v>
      </c>
      <c r="D67" s="27">
        <f t="shared" ref="D67:E69" si="6">D68</f>
        <v>488000</v>
      </c>
      <c r="E67" s="64">
        <f t="shared" si="6"/>
        <v>0</v>
      </c>
      <c r="F67" s="65">
        <f t="shared" si="3"/>
        <v>488000</v>
      </c>
    </row>
    <row r="68" spans="1:6" ht="22.5" x14ac:dyDescent="0.2">
      <c r="A68" s="24" t="s">
        <v>171</v>
      </c>
      <c r="B68" s="63" t="s">
        <v>146</v>
      </c>
      <c r="C68" s="26" t="s">
        <v>234</v>
      </c>
      <c r="D68" s="27">
        <f t="shared" si="6"/>
        <v>488000</v>
      </c>
      <c r="E68" s="64">
        <f t="shared" si="6"/>
        <v>0</v>
      </c>
      <c r="F68" s="65">
        <f t="shared" si="3"/>
        <v>488000</v>
      </c>
    </row>
    <row r="69" spans="1:6" ht="22.5" x14ac:dyDescent="0.2">
      <c r="A69" s="24" t="s">
        <v>173</v>
      </c>
      <c r="B69" s="63" t="s">
        <v>146</v>
      </c>
      <c r="C69" s="26" t="s">
        <v>235</v>
      </c>
      <c r="D69" s="27">
        <f t="shared" si="6"/>
        <v>488000</v>
      </c>
      <c r="E69" s="64">
        <f t="shared" si="6"/>
        <v>0</v>
      </c>
      <c r="F69" s="65">
        <f t="shared" si="3"/>
        <v>488000</v>
      </c>
    </row>
    <row r="70" spans="1:6" ht="22.5" x14ac:dyDescent="0.2">
      <c r="A70" s="24" t="s">
        <v>175</v>
      </c>
      <c r="B70" s="63" t="s">
        <v>146</v>
      </c>
      <c r="C70" s="26" t="s">
        <v>236</v>
      </c>
      <c r="D70" s="27">
        <v>488000</v>
      </c>
      <c r="E70" s="64">
        <v>0</v>
      </c>
      <c r="F70" s="65">
        <f t="shared" si="3"/>
        <v>488000</v>
      </c>
    </row>
    <row r="71" spans="1:6" x14ac:dyDescent="0.2">
      <c r="A71" s="51" t="s">
        <v>237</v>
      </c>
      <c r="B71" s="52" t="s">
        <v>146</v>
      </c>
      <c r="C71" s="53" t="s">
        <v>238</v>
      </c>
      <c r="D71" s="54">
        <f t="shared" ref="D71:E74" si="7">D72</f>
        <v>189500</v>
      </c>
      <c r="E71" s="55">
        <f t="shared" si="7"/>
        <v>0</v>
      </c>
      <c r="F71" s="56">
        <f t="shared" ref="F71:F100" si="8">IF(OR(D71="-",IF(E71="-",0,E71)&gt;=IF(D71="-",0,D71)),"-",IF(D71="-",0,D71)-IF(E71="-",0,E71))</f>
        <v>189500</v>
      </c>
    </row>
    <row r="72" spans="1:6" x14ac:dyDescent="0.2">
      <c r="A72" s="51" t="s">
        <v>239</v>
      </c>
      <c r="B72" s="52" t="s">
        <v>146</v>
      </c>
      <c r="C72" s="53" t="s">
        <v>240</v>
      </c>
      <c r="D72" s="54">
        <f t="shared" si="7"/>
        <v>189500</v>
      </c>
      <c r="E72" s="55">
        <f t="shared" si="7"/>
        <v>0</v>
      </c>
      <c r="F72" s="56">
        <f t="shared" si="8"/>
        <v>189500</v>
      </c>
    </row>
    <row r="73" spans="1:6" ht="22.5" x14ac:dyDescent="0.2">
      <c r="A73" s="24" t="s">
        <v>187</v>
      </c>
      <c r="B73" s="63" t="s">
        <v>146</v>
      </c>
      <c r="C73" s="26" t="s">
        <v>241</v>
      </c>
      <c r="D73" s="27">
        <f t="shared" si="7"/>
        <v>189500</v>
      </c>
      <c r="E73" s="55">
        <f t="shared" si="7"/>
        <v>0</v>
      </c>
      <c r="F73" s="65">
        <f t="shared" si="8"/>
        <v>189500</v>
      </c>
    </row>
    <row r="74" spans="1:6" x14ac:dyDescent="0.2">
      <c r="A74" s="24" t="s">
        <v>189</v>
      </c>
      <c r="B74" s="63" t="s">
        <v>146</v>
      </c>
      <c r="C74" s="26" t="s">
        <v>242</v>
      </c>
      <c r="D74" s="27">
        <f t="shared" si="7"/>
        <v>189500</v>
      </c>
      <c r="E74" s="55">
        <f t="shared" si="7"/>
        <v>0</v>
      </c>
      <c r="F74" s="65">
        <f t="shared" si="8"/>
        <v>189500</v>
      </c>
    </row>
    <row r="75" spans="1:6" ht="67.5" x14ac:dyDescent="0.2">
      <c r="A75" s="66" t="s">
        <v>243</v>
      </c>
      <c r="B75" s="63" t="s">
        <v>146</v>
      </c>
      <c r="C75" s="26" t="s">
        <v>244</v>
      </c>
      <c r="D75" s="27">
        <f>D76</f>
        <v>189500</v>
      </c>
      <c r="E75" s="64">
        <f>E76</f>
        <v>0</v>
      </c>
      <c r="F75" s="65">
        <f t="shared" si="8"/>
        <v>189500</v>
      </c>
    </row>
    <row r="76" spans="1:6" ht="56.25" x14ac:dyDescent="0.2">
      <c r="A76" s="24" t="s">
        <v>159</v>
      </c>
      <c r="B76" s="63" t="s">
        <v>146</v>
      </c>
      <c r="C76" s="26" t="s">
        <v>245</v>
      </c>
      <c r="D76" s="27">
        <f>D77</f>
        <v>189500</v>
      </c>
      <c r="E76" s="64">
        <f>E77</f>
        <v>0</v>
      </c>
      <c r="F76" s="65">
        <f t="shared" si="8"/>
        <v>189500</v>
      </c>
    </row>
    <row r="77" spans="1:6" ht="22.5" x14ac:dyDescent="0.2">
      <c r="A77" s="24" t="s">
        <v>161</v>
      </c>
      <c r="B77" s="63" t="s">
        <v>146</v>
      </c>
      <c r="C77" s="26" t="s">
        <v>246</v>
      </c>
      <c r="D77" s="27">
        <f>D78+D79</f>
        <v>189500</v>
      </c>
      <c r="E77" s="106">
        <f>E78+E79</f>
        <v>0</v>
      </c>
      <c r="F77" s="65">
        <f t="shared" si="8"/>
        <v>189500</v>
      </c>
    </row>
    <row r="78" spans="1:6" ht="22.5" x14ac:dyDescent="0.2">
      <c r="A78" s="24" t="s">
        <v>163</v>
      </c>
      <c r="B78" s="63" t="s">
        <v>146</v>
      </c>
      <c r="C78" s="26" t="s">
        <v>247</v>
      </c>
      <c r="D78" s="27">
        <v>145500</v>
      </c>
      <c r="E78" s="64">
        <v>0</v>
      </c>
      <c r="F78" s="65">
        <f t="shared" si="8"/>
        <v>145500</v>
      </c>
    </row>
    <row r="79" spans="1:6" ht="33.75" x14ac:dyDescent="0.2">
      <c r="A79" s="24" t="s">
        <v>167</v>
      </c>
      <c r="B79" s="63" t="s">
        <v>146</v>
      </c>
      <c r="C79" s="26" t="s">
        <v>248</v>
      </c>
      <c r="D79" s="27">
        <v>44000</v>
      </c>
      <c r="E79" s="64">
        <v>0</v>
      </c>
      <c r="F79" s="65">
        <f t="shared" si="8"/>
        <v>44000</v>
      </c>
    </row>
    <row r="80" spans="1:6" ht="22.5" x14ac:dyDescent="0.2">
      <c r="A80" s="51" t="s">
        <v>249</v>
      </c>
      <c r="B80" s="52" t="s">
        <v>146</v>
      </c>
      <c r="C80" s="53" t="s">
        <v>250</v>
      </c>
      <c r="D80" s="54">
        <f>D81</f>
        <v>151500</v>
      </c>
      <c r="E80" s="55">
        <f>E81</f>
        <v>1300</v>
      </c>
      <c r="F80" s="56">
        <f t="shared" si="8"/>
        <v>150200</v>
      </c>
    </row>
    <row r="81" spans="1:6" ht="33.75" x14ac:dyDescent="0.2">
      <c r="A81" s="51" t="s">
        <v>251</v>
      </c>
      <c r="B81" s="52" t="s">
        <v>146</v>
      </c>
      <c r="C81" s="53" t="s">
        <v>252</v>
      </c>
      <c r="D81" s="54">
        <f>D82</f>
        <v>151500</v>
      </c>
      <c r="E81" s="55">
        <f>E82</f>
        <v>1300</v>
      </c>
      <c r="F81" s="56">
        <f t="shared" si="8"/>
        <v>150200</v>
      </c>
    </row>
    <row r="82" spans="1:6" ht="45" x14ac:dyDescent="0.2">
      <c r="A82" s="24" t="s">
        <v>253</v>
      </c>
      <c r="B82" s="63" t="s">
        <v>146</v>
      </c>
      <c r="C82" s="26" t="s">
        <v>254</v>
      </c>
      <c r="D82" s="27">
        <f>D83+D88</f>
        <v>151500</v>
      </c>
      <c r="E82" s="64">
        <f>E83</f>
        <v>1300</v>
      </c>
      <c r="F82" s="65">
        <f t="shared" si="8"/>
        <v>150200</v>
      </c>
    </row>
    <row r="83" spans="1:6" x14ac:dyDescent="0.2">
      <c r="A83" s="24" t="s">
        <v>255</v>
      </c>
      <c r="B83" s="63" t="s">
        <v>146</v>
      </c>
      <c r="C83" s="26" t="s">
        <v>256</v>
      </c>
      <c r="D83" s="27">
        <f>D84</f>
        <v>118500</v>
      </c>
      <c r="E83" s="64">
        <f>E84</f>
        <v>1300</v>
      </c>
      <c r="F83" s="65">
        <f t="shared" si="8"/>
        <v>117200</v>
      </c>
    </row>
    <row r="84" spans="1:6" ht="90" x14ac:dyDescent="0.2">
      <c r="A84" s="66" t="s">
        <v>257</v>
      </c>
      <c r="B84" s="63" t="s">
        <v>146</v>
      </c>
      <c r="C84" s="26" t="s">
        <v>258</v>
      </c>
      <c r="D84" s="27">
        <f>D85</f>
        <v>118500</v>
      </c>
      <c r="E84" s="64">
        <f>E85</f>
        <v>1300</v>
      </c>
      <c r="F84" s="65">
        <f t="shared" si="8"/>
        <v>117200</v>
      </c>
    </row>
    <row r="85" spans="1:6" ht="22.5" x14ac:dyDescent="0.2">
      <c r="A85" s="24" t="s">
        <v>171</v>
      </c>
      <c r="B85" s="63" t="s">
        <v>146</v>
      </c>
      <c r="C85" s="26" t="s">
        <v>259</v>
      </c>
      <c r="D85" s="27">
        <f>D86</f>
        <v>118500</v>
      </c>
      <c r="E85" s="64">
        <f>E86</f>
        <v>1300</v>
      </c>
      <c r="F85" s="65">
        <f t="shared" si="8"/>
        <v>117200</v>
      </c>
    </row>
    <row r="86" spans="1:6" ht="22.5" x14ac:dyDescent="0.2">
      <c r="A86" s="24" t="s">
        <v>173</v>
      </c>
      <c r="B86" s="63" t="s">
        <v>146</v>
      </c>
      <c r="C86" s="26" t="s">
        <v>260</v>
      </c>
      <c r="D86" s="27">
        <f>D87</f>
        <v>118500</v>
      </c>
      <c r="E86" s="64">
        <f>E87</f>
        <v>1300</v>
      </c>
      <c r="F86" s="65">
        <f t="shared" si="8"/>
        <v>117200</v>
      </c>
    </row>
    <row r="87" spans="1:6" ht="22.5" x14ac:dyDescent="0.2">
      <c r="A87" s="24" t="s">
        <v>175</v>
      </c>
      <c r="B87" s="63" t="s">
        <v>146</v>
      </c>
      <c r="C87" s="26" t="s">
        <v>261</v>
      </c>
      <c r="D87" s="27">
        <v>118500</v>
      </c>
      <c r="E87" s="64">
        <v>1300</v>
      </c>
      <c r="F87" s="65">
        <f t="shared" si="8"/>
        <v>117200</v>
      </c>
    </row>
    <row r="88" spans="1:6" x14ac:dyDescent="0.2">
      <c r="A88" s="24" t="s">
        <v>262</v>
      </c>
      <c r="B88" s="63" t="s">
        <v>146</v>
      </c>
      <c r="C88" s="26" t="s">
        <v>263</v>
      </c>
      <c r="D88" s="27">
        <f>D89</f>
        <v>33000</v>
      </c>
      <c r="E88" s="64" t="s">
        <v>41</v>
      </c>
      <c r="F88" s="65">
        <f t="shared" si="8"/>
        <v>33000</v>
      </c>
    </row>
    <row r="89" spans="1:6" ht="90" x14ac:dyDescent="0.2">
      <c r="A89" s="66" t="s">
        <v>264</v>
      </c>
      <c r="B89" s="63" t="s">
        <v>146</v>
      </c>
      <c r="C89" s="26" t="s">
        <v>265</v>
      </c>
      <c r="D89" s="27">
        <f>D90</f>
        <v>33000</v>
      </c>
      <c r="E89" s="64" t="s">
        <v>41</v>
      </c>
      <c r="F89" s="65">
        <f t="shared" si="8"/>
        <v>33000</v>
      </c>
    </row>
    <row r="90" spans="1:6" ht="22.5" x14ac:dyDescent="0.2">
      <c r="A90" s="24" t="s">
        <v>171</v>
      </c>
      <c r="B90" s="63" t="s">
        <v>146</v>
      </c>
      <c r="C90" s="26" t="s">
        <v>266</v>
      </c>
      <c r="D90" s="27">
        <f>D91</f>
        <v>33000</v>
      </c>
      <c r="E90" s="64" t="s">
        <v>41</v>
      </c>
      <c r="F90" s="65">
        <f t="shared" si="8"/>
        <v>33000</v>
      </c>
    </row>
    <row r="91" spans="1:6" ht="22.5" x14ac:dyDescent="0.2">
      <c r="A91" s="24" t="s">
        <v>173</v>
      </c>
      <c r="B91" s="63" t="s">
        <v>146</v>
      </c>
      <c r="C91" s="26" t="s">
        <v>267</v>
      </c>
      <c r="D91" s="27">
        <f>D92</f>
        <v>33000</v>
      </c>
      <c r="E91" s="64" t="s">
        <v>41</v>
      </c>
      <c r="F91" s="65">
        <f t="shared" si="8"/>
        <v>33000</v>
      </c>
    </row>
    <row r="92" spans="1:6" ht="22.5" x14ac:dyDescent="0.2">
      <c r="A92" s="24" t="s">
        <v>175</v>
      </c>
      <c r="B92" s="63" t="s">
        <v>146</v>
      </c>
      <c r="C92" s="26" t="s">
        <v>268</v>
      </c>
      <c r="D92" s="27">
        <v>33000</v>
      </c>
      <c r="E92" s="64" t="s">
        <v>41</v>
      </c>
      <c r="F92" s="65">
        <f t="shared" si="8"/>
        <v>33000</v>
      </c>
    </row>
    <row r="93" spans="1:6" x14ac:dyDescent="0.2">
      <c r="A93" s="51" t="s">
        <v>269</v>
      </c>
      <c r="B93" s="52" t="s">
        <v>146</v>
      </c>
      <c r="C93" s="53" t="s">
        <v>270</v>
      </c>
      <c r="D93" s="54">
        <f>D94+D101</f>
        <v>1123700</v>
      </c>
      <c r="E93" s="55">
        <f>E94+E101</f>
        <v>90087.679999999993</v>
      </c>
      <c r="F93" s="56">
        <f t="shared" si="8"/>
        <v>1033612.3200000001</v>
      </c>
    </row>
    <row r="94" spans="1:6" x14ac:dyDescent="0.2">
      <c r="A94" s="51" t="s">
        <v>271</v>
      </c>
      <c r="B94" s="52" t="s">
        <v>146</v>
      </c>
      <c r="C94" s="53" t="s">
        <v>272</v>
      </c>
      <c r="D94" s="54">
        <f t="shared" ref="D94:D99" si="9">D95</f>
        <v>126000</v>
      </c>
      <c r="E94" s="55">
        <f t="shared" ref="E94:E99" si="10">E95</f>
        <v>0</v>
      </c>
      <c r="F94" s="56">
        <f t="shared" si="8"/>
        <v>126000</v>
      </c>
    </row>
    <row r="95" spans="1:6" ht="22.5" x14ac:dyDescent="0.2">
      <c r="A95" s="24" t="s">
        <v>273</v>
      </c>
      <c r="B95" s="63" t="s">
        <v>146</v>
      </c>
      <c r="C95" s="26" t="s">
        <v>274</v>
      </c>
      <c r="D95" s="95">
        <f t="shared" si="9"/>
        <v>126000</v>
      </c>
      <c r="E95" s="96">
        <f t="shared" si="10"/>
        <v>0</v>
      </c>
      <c r="F95" s="65">
        <f t="shared" si="8"/>
        <v>126000</v>
      </c>
    </row>
    <row r="96" spans="1:6" ht="22.5" x14ac:dyDescent="0.2">
      <c r="A96" s="24" t="s">
        <v>273</v>
      </c>
      <c r="B96" s="63" t="s">
        <v>146</v>
      </c>
      <c r="C96" s="26" t="s">
        <v>275</v>
      </c>
      <c r="D96" s="95">
        <f t="shared" si="9"/>
        <v>126000</v>
      </c>
      <c r="E96" s="96">
        <f t="shared" si="10"/>
        <v>0</v>
      </c>
      <c r="F96" s="65">
        <f t="shared" si="8"/>
        <v>126000</v>
      </c>
    </row>
    <row r="97" spans="1:6" ht="67.5" x14ac:dyDescent="0.2">
      <c r="A97" s="24" t="s">
        <v>276</v>
      </c>
      <c r="B97" s="63" t="s">
        <v>146</v>
      </c>
      <c r="C97" s="26" t="s">
        <v>277</v>
      </c>
      <c r="D97" s="95">
        <f t="shared" si="9"/>
        <v>126000</v>
      </c>
      <c r="E97" s="96">
        <f t="shared" si="10"/>
        <v>0</v>
      </c>
      <c r="F97" s="65">
        <f t="shared" si="8"/>
        <v>126000</v>
      </c>
    </row>
    <row r="98" spans="1:6" ht="22.5" x14ac:dyDescent="0.2">
      <c r="A98" s="24" t="s">
        <v>171</v>
      </c>
      <c r="B98" s="63" t="s">
        <v>146</v>
      </c>
      <c r="C98" s="26" t="s">
        <v>278</v>
      </c>
      <c r="D98" s="95">
        <f t="shared" si="9"/>
        <v>126000</v>
      </c>
      <c r="E98" s="96">
        <f t="shared" si="10"/>
        <v>0</v>
      </c>
      <c r="F98" s="65">
        <f t="shared" si="8"/>
        <v>126000</v>
      </c>
    </row>
    <row r="99" spans="1:6" ht="22.5" x14ac:dyDescent="0.2">
      <c r="A99" s="24" t="s">
        <v>173</v>
      </c>
      <c r="B99" s="63" t="s">
        <v>146</v>
      </c>
      <c r="C99" s="26" t="s">
        <v>279</v>
      </c>
      <c r="D99" s="95">
        <f t="shared" si="9"/>
        <v>126000</v>
      </c>
      <c r="E99" s="96">
        <f t="shared" si="10"/>
        <v>0</v>
      </c>
      <c r="F99" s="65">
        <f t="shared" si="8"/>
        <v>126000</v>
      </c>
    </row>
    <row r="100" spans="1:6" ht="22.5" x14ac:dyDescent="0.2">
      <c r="A100" s="24" t="s">
        <v>175</v>
      </c>
      <c r="B100" s="63" t="s">
        <v>146</v>
      </c>
      <c r="C100" s="26" t="s">
        <v>280</v>
      </c>
      <c r="D100" s="95">
        <v>126000</v>
      </c>
      <c r="E100" s="96">
        <v>0</v>
      </c>
      <c r="F100" s="65">
        <f t="shared" si="8"/>
        <v>126000</v>
      </c>
    </row>
    <row r="101" spans="1:6" x14ac:dyDescent="0.2">
      <c r="A101" s="51" t="s">
        <v>281</v>
      </c>
      <c r="B101" s="52" t="s">
        <v>146</v>
      </c>
      <c r="C101" s="53" t="s">
        <v>282</v>
      </c>
      <c r="D101" s="54">
        <f>D102</f>
        <v>997700</v>
      </c>
      <c r="E101" s="55">
        <f>E102</f>
        <v>90087.679999999993</v>
      </c>
      <c r="F101" s="56">
        <f t="shared" ref="F101:F132" si="11">IF(OR(D101="-",IF(E101="-",0,E101)&gt;=IF(D101="-",0,D101)),"-",IF(D101="-",0,D101)-IF(E101="-",0,E101))</f>
        <v>907612.32000000007</v>
      </c>
    </row>
    <row r="102" spans="1:6" ht="22.5" x14ac:dyDescent="0.2">
      <c r="A102" s="24" t="s">
        <v>283</v>
      </c>
      <c r="B102" s="63" t="s">
        <v>146</v>
      </c>
      <c r="C102" s="26" t="s">
        <v>284</v>
      </c>
      <c r="D102" s="54">
        <f>D103+D108</f>
        <v>997700</v>
      </c>
      <c r="E102" s="55">
        <f>E103+E108</f>
        <v>90087.679999999993</v>
      </c>
      <c r="F102" s="65">
        <f t="shared" si="11"/>
        <v>907612.32000000007</v>
      </c>
    </row>
    <row r="103" spans="1:6" ht="33.75" x14ac:dyDescent="0.2">
      <c r="A103" s="24" t="s">
        <v>285</v>
      </c>
      <c r="B103" s="63" t="s">
        <v>146</v>
      </c>
      <c r="C103" s="26" t="s">
        <v>286</v>
      </c>
      <c r="D103" s="27">
        <f t="shared" ref="D103:E106" si="12">D104</f>
        <v>717700</v>
      </c>
      <c r="E103" s="64">
        <f t="shared" si="12"/>
        <v>81713.679999999993</v>
      </c>
      <c r="F103" s="65">
        <f t="shared" si="11"/>
        <v>635986.32000000007</v>
      </c>
    </row>
    <row r="104" spans="1:6" ht="101.25" x14ac:dyDescent="0.2">
      <c r="A104" s="66" t="s">
        <v>287</v>
      </c>
      <c r="B104" s="63" t="s">
        <v>146</v>
      </c>
      <c r="C104" s="26" t="s">
        <v>288</v>
      </c>
      <c r="D104" s="27">
        <f t="shared" si="12"/>
        <v>717700</v>
      </c>
      <c r="E104" s="64">
        <f t="shared" si="12"/>
        <v>81713.679999999993</v>
      </c>
      <c r="F104" s="65">
        <f t="shared" si="11"/>
        <v>635986.32000000007</v>
      </c>
    </row>
    <row r="105" spans="1:6" ht="22.5" x14ac:dyDescent="0.2">
      <c r="A105" s="24" t="s">
        <v>171</v>
      </c>
      <c r="B105" s="63" t="s">
        <v>146</v>
      </c>
      <c r="C105" s="26" t="s">
        <v>289</v>
      </c>
      <c r="D105" s="27">
        <f t="shared" si="12"/>
        <v>717700</v>
      </c>
      <c r="E105" s="64">
        <f t="shared" si="12"/>
        <v>81713.679999999993</v>
      </c>
      <c r="F105" s="65">
        <f t="shared" si="11"/>
        <v>635986.32000000007</v>
      </c>
    </row>
    <row r="106" spans="1:6" ht="22.5" x14ac:dyDescent="0.2">
      <c r="A106" s="24" t="s">
        <v>173</v>
      </c>
      <c r="B106" s="63" t="s">
        <v>146</v>
      </c>
      <c r="C106" s="26" t="s">
        <v>290</v>
      </c>
      <c r="D106" s="27">
        <f t="shared" si="12"/>
        <v>717700</v>
      </c>
      <c r="E106" s="64">
        <f t="shared" si="12"/>
        <v>81713.679999999993</v>
      </c>
      <c r="F106" s="65">
        <f t="shared" si="11"/>
        <v>635986.32000000007</v>
      </c>
    </row>
    <row r="107" spans="1:6" ht="22.5" x14ac:dyDescent="0.2">
      <c r="A107" s="24" t="s">
        <v>175</v>
      </c>
      <c r="B107" s="63" t="s">
        <v>146</v>
      </c>
      <c r="C107" s="26" t="s">
        <v>291</v>
      </c>
      <c r="D107" s="27">
        <v>717700</v>
      </c>
      <c r="E107" s="64">
        <v>81713.679999999993</v>
      </c>
      <c r="F107" s="65">
        <f t="shared" si="11"/>
        <v>635986.32000000007</v>
      </c>
    </row>
    <row r="108" spans="1:6" ht="22.5" x14ac:dyDescent="0.2">
      <c r="A108" s="24" t="s">
        <v>292</v>
      </c>
      <c r="B108" s="63" t="s">
        <v>146</v>
      </c>
      <c r="C108" s="26" t="s">
        <v>293</v>
      </c>
      <c r="D108" s="27">
        <f>D109+D113</f>
        <v>280000</v>
      </c>
      <c r="E108" s="64">
        <f>E109+E113</f>
        <v>8374</v>
      </c>
      <c r="F108" s="65">
        <f t="shared" si="11"/>
        <v>271626</v>
      </c>
    </row>
    <row r="109" spans="1:6" ht="90" x14ac:dyDescent="0.2">
      <c r="A109" s="66" t="s">
        <v>294</v>
      </c>
      <c r="B109" s="63" t="s">
        <v>146</v>
      </c>
      <c r="C109" s="26" t="s">
        <v>295</v>
      </c>
      <c r="D109" s="27">
        <f t="shared" ref="D109:E111" si="13">D110</f>
        <v>80000</v>
      </c>
      <c r="E109" s="64">
        <f t="shared" si="13"/>
        <v>5052</v>
      </c>
      <c r="F109" s="65">
        <f>D109-E109</f>
        <v>74948</v>
      </c>
    </row>
    <row r="110" spans="1:6" ht="22.5" x14ac:dyDescent="0.2">
      <c r="A110" s="24" t="s">
        <v>171</v>
      </c>
      <c r="B110" s="63" t="s">
        <v>146</v>
      </c>
      <c r="C110" s="26" t="s">
        <v>296</v>
      </c>
      <c r="D110" s="27">
        <f t="shared" si="13"/>
        <v>80000</v>
      </c>
      <c r="E110" s="64">
        <f t="shared" si="13"/>
        <v>5052</v>
      </c>
      <c r="F110" s="65">
        <f>D110-E110</f>
        <v>74948</v>
      </c>
    </row>
    <row r="111" spans="1:6" ht="22.5" x14ac:dyDescent="0.2">
      <c r="A111" s="24" t="s">
        <v>173</v>
      </c>
      <c r="B111" s="63" t="s">
        <v>146</v>
      </c>
      <c r="C111" s="26" t="s">
        <v>297</v>
      </c>
      <c r="D111" s="27">
        <f t="shared" si="13"/>
        <v>80000</v>
      </c>
      <c r="E111" s="64">
        <f t="shared" si="13"/>
        <v>5052</v>
      </c>
      <c r="F111" s="65">
        <f>D111-E111</f>
        <v>74948</v>
      </c>
    </row>
    <row r="112" spans="1:6" ht="22.5" x14ac:dyDescent="0.2">
      <c r="A112" s="24" t="s">
        <v>175</v>
      </c>
      <c r="B112" s="63" t="s">
        <v>146</v>
      </c>
      <c r="C112" s="26" t="s">
        <v>298</v>
      </c>
      <c r="D112" s="27">
        <v>80000</v>
      </c>
      <c r="E112" s="64">
        <v>5052</v>
      </c>
      <c r="F112" s="65">
        <f>D112-E112</f>
        <v>74948</v>
      </c>
    </row>
    <row r="113" spans="1:6" ht="101.25" x14ac:dyDescent="0.2">
      <c r="A113" s="66" t="s">
        <v>299</v>
      </c>
      <c r="B113" s="63" t="s">
        <v>146</v>
      </c>
      <c r="C113" s="26" t="s">
        <v>300</v>
      </c>
      <c r="D113" s="27">
        <f t="shared" ref="D113:E115" si="14">D114</f>
        <v>200000</v>
      </c>
      <c r="E113" s="64">
        <f t="shared" si="14"/>
        <v>3322</v>
      </c>
      <c r="F113" s="65">
        <f t="shared" si="11"/>
        <v>196678</v>
      </c>
    </row>
    <row r="114" spans="1:6" ht="22.5" x14ac:dyDescent="0.2">
      <c r="A114" s="24" t="s">
        <v>171</v>
      </c>
      <c r="B114" s="63" t="s">
        <v>146</v>
      </c>
      <c r="C114" s="26" t="s">
        <v>301</v>
      </c>
      <c r="D114" s="27">
        <f t="shared" si="14"/>
        <v>200000</v>
      </c>
      <c r="E114" s="64">
        <f t="shared" si="14"/>
        <v>3322</v>
      </c>
      <c r="F114" s="65">
        <f t="shared" si="11"/>
        <v>196678</v>
      </c>
    </row>
    <row r="115" spans="1:6" ht="22.5" x14ac:dyDescent="0.2">
      <c r="A115" s="24" t="s">
        <v>173</v>
      </c>
      <c r="B115" s="63" t="s">
        <v>146</v>
      </c>
      <c r="C115" s="26" t="s">
        <v>302</v>
      </c>
      <c r="D115" s="27">
        <f t="shared" si="14"/>
        <v>200000</v>
      </c>
      <c r="E115" s="64">
        <f t="shared" si="14"/>
        <v>3322</v>
      </c>
      <c r="F115" s="65">
        <f t="shared" si="11"/>
        <v>196678</v>
      </c>
    </row>
    <row r="116" spans="1:6" ht="22.5" x14ac:dyDescent="0.2">
      <c r="A116" s="24" t="s">
        <v>175</v>
      </c>
      <c r="B116" s="63" t="s">
        <v>146</v>
      </c>
      <c r="C116" s="26" t="s">
        <v>303</v>
      </c>
      <c r="D116" s="27">
        <v>200000</v>
      </c>
      <c r="E116" s="64">
        <v>3322</v>
      </c>
      <c r="F116" s="65">
        <f t="shared" si="11"/>
        <v>196678</v>
      </c>
    </row>
    <row r="117" spans="1:6" x14ac:dyDescent="0.2">
      <c r="A117" s="51" t="s">
        <v>304</v>
      </c>
      <c r="B117" s="52" t="s">
        <v>146</v>
      </c>
      <c r="C117" s="53" t="s">
        <v>305</v>
      </c>
      <c r="D117" s="54">
        <v>3000</v>
      </c>
      <c r="E117" s="55">
        <f t="shared" ref="E117:E123" si="15">E118</f>
        <v>0</v>
      </c>
      <c r="F117" s="56">
        <f t="shared" si="11"/>
        <v>3000</v>
      </c>
    </row>
    <row r="118" spans="1:6" ht="22.5" x14ac:dyDescent="0.2">
      <c r="A118" s="51" t="s">
        <v>306</v>
      </c>
      <c r="B118" s="52" t="s">
        <v>146</v>
      </c>
      <c r="C118" s="53" t="s">
        <v>307</v>
      </c>
      <c r="D118" s="54">
        <v>3000</v>
      </c>
      <c r="E118" s="55">
        <f t="shared" si="15"/>
        <v>0</v>
      </c>
      <c r="F118" s="56">
        <f t="shared" si="11"/>
        <v>3000</v>
      </c>
    </row>
    <row r="119" spans="1:6" ht="33.75" x14ac:dyDescent="0.2">
      <c r="A119" s="24" t="s">
        <v>308</v>
      </c>
      <c r="B119" s="63" t="s">
        <v>146</v>
      </c>
      <c r="C119" s="26" t="s">
        <v>309</v>
      </c>
      <c r="D119" s="27">
        <v>3000</v>
      </c>
      <c r="E119" s="64">
        <f t="shared" si="15"/>
        <v>0</v>
      </c>
      <c r="F119" s="65">
        <f t="shared" si="11"/>
        <v>3000</v>
      </c>
    </row>
    <row r="120" spans="1:6" ht="33.75" x14ac:dyDescent="0.2">
      <c r="A120" s="24" t="s">
        <v>310</v>
      </c>
      <c r="B120" s="63" t="s">
        <v>146</v>
      </c>
      <c r="C120" s="26" t="s">
        <v>311</v>
      </c>
      <c r="D120" s="27">
        <v>3000</v>
      </c>
      <c r="E120" s="64">
        <f t="shared" si="15"/>
        <v>0</v>
      </c>
      <c r="F120" s="65">
        <f t="shared" si="11"/>
        <v>3000</v>
      </c>
    </row>
    <row r="121" spans="1:6" ht="90" x14ac:dyDescent="0.2">
      <c r="A121" s="66" t="s">
        <v>312</v>
      </c>
      <c r="B121" s="63" t="s">
        <v>146</v>
      </c>
      <c r="C121" s="26" t="s">
        <v>313</v>
      </c>
      <c r="D121" s="27">
        <v>3000</v>
      </c>
      <c r="E121" s="64">
        <f t="shared" si="15"/>
        <v>0</v>
      </c>
      <c r="F121" s="65">
        <f t="shared" si="11"/>
        <v>3000</v>
      </c>
    </row>
    <row r="122" spans="1:6" ht="22.5" x14ac:dyDescent="0.2">
      <c r="A122" s="24" t="s">
        <v>171</v>
      </c>
      <c r="B122" s="63" t="s">
        <v>146</v>
      </c>
      <c r="C122" s="26" t="s">
        <v>314</v>
      </c>
      <c r="D122" s="27">
        <v>3000</v>
      </c>
      <c r="E122" s="64">
        <f t="shared" si="15"/>
        <v>0</v>
      </c>
      <c r="F122" s="65">
        <f t="shared" si="11"/>
        <v>3000</v>
      </c>
    </row>
    <row r="123" spans="1:6" ht="22.5" x14ac:dyDescent="0.2">
      <c r="A123" s="24" t="s">
        <v>173</v>
      </c>
      <c r="B123" s="63" t="s">
        <v>146</v>
      </c>
      <c r="C123" s="26" t="s">
        <v>315</v>
      </c>
      <c r="D123" s="27">
        <v>3000</v>
      </c>
      <c r="E123" s="64">
        <f t="shared" si="15"/>
        <v>0</v>
      </c>
      <c r="F123" s="65">
        <f t="shared" si="11"/>
        <v>3000</v>
      </c>
    </row>
    <row r="124" spans="1:6" ht="22.5" x14ac:dyDescent="0.2">
      <c r="A124" s="24" t="s">
        <v>175</v>
      </c>
      <c r="B124" s="63" t="s">
        <v>146</v>
      </c>
      <c r="C124" s="26" t="s">
        <v>316</v>
      </c>
      <c r="D124" s="27">
        <v>3000</v>
      </c>
      <c r="E124" s="64">
        <v>0</v>
      </c>
      <c r="F124" s="65">
        <f t="shared" si="11"/>
        <v>3000</v>
      </c>
    </row>
    <row r="125" spans="1:6" x14ac:dyDescent="0.2">
      <c r="A125" s="51" t="s">
        <v>317</v>
      </c>
      <c r="B125" s="52" t="s">
        <v>146</v>
      </c>
      <c r="C125" s="53" t="s">
        <v>318</v>
      </c>
      <c r="D125" s="54">
        <f t="shared" ref="D125:D131" si="16">D126</f>
        <v>44000</v>
      </c>
      <c r="E125" s="55">
        <f t="shared" ref="E125:E131" si="17">E126</f>
        <v>0</v>
      </c>
      <c r="F125" s="56">
        <f t="shared" si="11"/>
        <v>44000</v>
      </c>
    </row>
    <row r="126" spans="1:6" ht="22.5" x14ac:dyDescent="0.2">
      <c r="A126" s="51" t="s">
        <v>319</v>
      </c>
      <c r="B126" s="52" t="s">
        <v>146</v>
      </c>
      <c r="C126" s="53" t="s">
        <v>320</v>
      </c>
      <c r="D126" s="54">
        <f t="shared" si="16"/>
        <v>44000</v>
      </c>
      <c r="E126" s="55">
        <f t="shared" si="17"/>
        <v>0</v>
      </c>
      <c r="F126" s="56">
        <f t="shared" si="11"/>
        <v>44000</v>
      </c>
    </row>
    <row r="127" spans="1:6" ht="22.5" x14ac:dyDescent="0.2">
      <c r="A127" s="24" t="s">
        <v>187</v>
      </c>
      <c r="B127" s="63" t="s">
        <v>146</v>
      </c>
      <c r="C127" s="26" t="s">
        <v>321</v>
      </c>
      <c r="D127" s="95">
        <f t="shared" si="16"/>
        <v>44000</v>
      </c>
      <c r="E127" s="64">
        <f t="shared" si="17"/>
        <v>0</v>
      </c>
      <c r="F127" s="65">
        <f t="shared" si="11"/>
        <v>44000</v>
      </c>
    </row>
    <row r="128" spans="1:6" x14ac:dyDescent="0.2">
      <c r="A128" s="24" t="s">
        <v>189</v>
      </c>
      <c r="B128" s="63" t="s">
        <v>146</v>
      </c>
      <c r="C128" s="26" t="s">
        <v>322</v>
      </c>
      <c r="D128" s="95">
        <f t="shared" si="16"/>
        <v>44000</v>
      </c>
      <c r="E128" s="64">
        <f t="shared" si="17"/>
        <v>0</v>
      </c>
      <c r="F128" s="65">
        <f t="shared" si="11"/>
        <v>44000</v>
      </c>
    </row>
    <row r="129" spans="1:6" ht="56.25" x14ac:dyDescent="0.2">
      <c r="A129" s="24" t="s">
        <v>323</v>
      </c>
      <c r="B129" s="63" t="s">
        <v>146</v>
      </c>
      <c r="C129" s="26" t="s">
        <v>324</v>
      </c>
      <c r="D129" s="95">
        <f t="shared" si="16"/>
        <v>44000</v>
      </c>
      <c r="E129" s="64">
        <f t="shared" si="17"/>
        <v>0</v>
      </c>
      <c r="F129" s="65">
        <v>0</v>
      </c>
    </row>
    <row r="130" spans="1:6" ht="22.5" x14ac:dyDescent="0.2">
      <c r="A130" s="24" t="s">
        <v>171</v>
      </c>
      <c r="B130" s="63" t="s">
        <v>146</v>
      </c>
      <c r="C130" s="26" t="s">
        <v>325</v>
      </c>
      <c r="D130" s="95">
        <f t="shared" si="16"/>
        <v>44000</v>
      </c>
      <c r="E130" s="64">
        <f t="shared" si="17"/>
        <v>0</v>
      </c>
      <c r="F130" s="65">
        <f t="shared" si="11"/>
        <v>44000</v>
      </c>
    </row>
    <row r="131" spans="1:6" ht="22.5" x14ac:dyDescent="0.2">
      <c r="A131" s="24" t="s">
        <v>173</v>
      </c>
      <c r="B131" s="63" t="s">
        <v>146</v>
      </c>
      <c r="C131" s="26" t="s">
        <v>326</v>
      </c>
      <c r="D131" s="95">
        <f t="shared" si="16"/>
        <v>44000</v>
      </c>
      <c r="E131" s="64">
        <f t="shared" si="17"/>
        <v>0</v>
      </c>
      <c r="F131" s="65">
        <f t="shared" si="11"/>
        <v>44000</v>
      </c>
    </row>
    <row r="132" spans="1:6" ht="22.5" x14ac:dyDescent="0.2">
      <c r="A132" s="24" t="s">
        <v>175</v>
      </c>
      <c r="B132" s="63" t="s">
        <v>146</v>
      </c>
      <c r="C132" s="26" t="s">
        <v>327</v>
      </c>
      <c r="D132" s="95">
        <v>44000</v>
      </c>
      <c r="E132" s="64">
        <v>0</v>
      </c>
      <c r="F132" s="65">
        <f t="shared" si="11"/>
        <v>44000</v>
      </c>
    </row>
    <row r="133" spans="1:6" x14ac:dyDescent="0.2">
      <c r="A133" s="51" t="s">
        <v>328</v>
      </c>
      <c r="B133" s="52" t="s">
        <v>146</v>
      </c>
      <c r="C133" s="53" t="s">
        <v>329</v>
      </c>
      <c r="D133" s="54">
        <f t="shared" ref="D133:E135" si="18">D134</f>
        <v>5594000</v>
      </c>
      <c r="E133" s="55">
        <f t="shared" si="18"/>
        <v>439626.63</v>
      </c>
      <c r="F133" s="56">
        <f t="shared" ref="F133:F160" si="19">IF(OR(D133="-",IF(E133="-",0,E133)&gt;=IF(D133="-",0,D133)),"-",IF(D133="-",0,D133)-IF(E133="-",0,E133))</f>
        <v>5154373.37</v>
      </c>
    </row>
    <row r="134" spans="1:6" x14ac:dyDescent="0.2">
      <c r="A134" s="51" t="s">
        <v>330</v>
      </c>
      <c r="B134" s="52" t="s">
        <v>146</v>
      </c>
      <c r="C134" s="53" t="s">
        <v>331</v>
      </c>
      <c r="D134" s="97">
        <f t="shared" si="18"/>
        <v>5594000</v>
      </c>
      <c r="E134" s="98">
        <f t="shared" si="18"/>
        <v>439626.63</v>
      </c>
      <c r="F134" s="56">
        <f t="shared" si="19"/>
        <v>5154373.37</v>
      </c>
    </row>
    <row r="135" spans="1:6" ht="22.5" x14ac:dyDescent="0.2">
      <c r="A135" s="24" t="s">
        <v>332</v>
      </c>
      <c r="B135" s="63" t="s">
        <v>146</v>
      </c>
      <c r="C135" s="26" t="s">
        <v>333</v>
      </c>
      <c r="D135" s="95">
        <f t="shared" si="18"/>
        <v>5594000</v>
      </c>
      <c r="E135" s="96">
        <f t="shared" si="18"/>
        <v>439626.63</v>
      </c>
      <c r="F135" s="65">
        <f t="shared" si="19"/>
        <v>5154373.37</v>
      </c>
    </row>
    <row r="136" spans="1:6" x14ac:dyDescent="0.2">
      <c r="A136" s="24" t="s">
        <v>334</v>
      </c>
      <c r="B136" s="63" t="s">
        <v>146</v>
      </c>
      <c r="C136" s="26" t="s">
        <v>335</v>
      </c>
      <c r="D136" s="95">
        <f>D137+D141</f>
        <v>5594000</v>
      </c>
      <c r="E136" s="96">
        <f>E137+E141</f>
        <v>439626.63</v>
      </c>
      <c r="F136" s="65">
        <f t="shared" si="19"/>
        <v>5154373.37</v>
      </c>
    </row>
    <row r="137" spans="1:6" ht="67.5" x14ac:dyDescent="0.2">
      <c r="A137" s="66" t="s">
        <v>336</v>
      </c>
      <c r="B137" s="63" t="s">
        <v>146</v>
      </c>
      <c r="C137" s="26" t="s">
        <v>337</v>
      </c>
      <c r="D137" s="27">
        <f t="shared" ref="D137:E139" si="20">D138</f>
        <v>3244100</v>
      </c>
      <c r="E137" s="64">
        <f t="shared" si="20"/>
        <v>439626.63</v>
      </c>
      <c r="F137" s="65">
        <f>D137-E137</f>
        <v>2804473.37</v>
      </c>
    </row>
    <row r="138" spans="1:6" ht="22.5" x14ac:dyDescent="0.2">
      <c r="A138" s="24" t="s">
        <v>338</v>
      </c>
      <c r="B138" s="63" t="s">
        <v>146</v>
      </c>
      <c r="C138" s="26" t="s">
        <v>339</v>
      </c>
      <c r="D138" s="27">
        <f t="shared" si="20"/>
        <v>3244100</v>
      </c>
      <c r="E138" s="64">
        <f t="shared" si="20"/>
        <v>439626.63</v>
      </c>
      <c r="F138" s="65">
        <f>D138-E138</f>
        <v>2804473.37</v>
      </c>
    </row>
    <row r="139" spans="1:6" x14ac:dyDescent="0.2">
      <c r="A139" s="24" t="s">
        <v>340</v>
      </c>
      <c r="B139" s="63" t="s">
        <v>146</v>
      </c>
      <c r="C139" s="26" t="s">
        <v>341</v>
      </c>
      <c r="D139" s="27">
        <f t="shared" si="20"/>
        <v>3244100</v>
      </c>
      <c r="E139" s="64">
        <f t="shared" si="20"/>
        <v>439626.63</v>
      </c>
      <c r="F139" s="65">
        <f>D139-E139</f>
        <v>2804473.37</v>
      </c>
    </row>
    <row r="140" spans="1:6" ht="45" x14ac:dyDescent="0.2">
      <c r="A140" s="24" t="s">
        <v>342</v>
      </c>
      <c r="B140" s="63" t="s">
        <v>146</v>
      </c>
      <c r="C140" s="26" t="s">
        <v>343</v>
      </c>
      <c r="D140" s="27">
        <v>3244100</v>
      </c>
      <c r="E140" s="64">
        <v>439626.63</v>
      </c>
      <c r="F140" s="65">
        <f>D140-E140</f>
        <v>2804473.37</v>
      </c>
    </row>
    <row r="141" spans="1:6" ht="67.5" x14ac:dyDescent="0.2">
      <c r="A141" s="24" t="s">
        <v>344</v>
      </c>
      <c r="B141" s="63" t="s">
        <v>146</v>
      </c>
      <c r="C141" s="26" t="s">
        <v>345</v>
      </c>
      <c r="D141" s="27">
        <f t="shared" ref="D141:E143" si="21">D142</f>
        <v>2349900</v>
      </c>
      <c r="E141" s="64">
        <f t="shared" si="21"/>
        <v>0</v>
      </c>
      <c r="F141" s="65">
        <f t="shared" si="19"/>
        <v>2349900</v>
      </c>
    </row>
    <row r="142" spans="1:6" ht="22.5" x14ac:dyDescent="0.2">
      <c r="A142" s="24" t="s">
        <v>338</v>
      </c>
      <c r="B142" s="63" t="s">
        <v>146</v>
      </c>
      <c r="C142" s="26" t="s">
        <v>346</v>
      </c>
      <c r="D142" s="27">
        <f t="shared" si="21"/>
        <v>2349900</v>
      </c>
      <c r="E142" s="64">
        <f t="shared" si="21"/>
        <v>0</v>
      </c>
      <c r="F142" s="65">
        <f t="shared" si="19"/>
        <v>2349900</v>
      </c>
    </row>
    <row r="143" spans="1:6" x14ac:dyDescent="0.2">
      <c r="A143" s="24" t="s">
        <v>340</v>
      </c>
      <c r="B143" s="63" t="s">
        <v>146</v>
      </c>
      <c r="C143" s="26" t="s">
        <v>347</v>
      </c>
      <c r="D143" s="27">
        <f t="shared" si="21"/>
        <v>2349900</v>
      </c>
      <c r="E143" s="64">
        <f t="shared" si="21"/>
        <v>0</v>
      </c>
      <c r="F143" s="65">
        <f t="shared" si="19"/>
        <v>2349900</v>
      </c>
    </row>
    <row r="144" spans="1:6" ht="45" x14ac:dyDescent="0.2">
      <c r="A144" s="24" t="s">
        <v>342</v>
      </c>
      <c r="B144" s="63" t="s">
        <v>146</v>
      </c>
      <c r="C144" s="26" t="s">
        <v>348</v>
      </c>
      <c r="D144" s="27">
        <v>2349900</v>
      </c>
      <c r="E144" s="64">
        <v>0</v>
      </c>
      <c r="F144" s="65">
        <f t="shared" si="19"/>
        <v>2349900</v>
      </c>
    </row>
    <row r="145" spans="1:6" x14ac:dyDescent="0.2">
      <c r="A145" s="51" t="s">
        <v>349</v>
      </c>
      <c r="B145" s="52" t="s">
        <v>146</v>
      </c>
      <c r="C145" s="53" t="s">
        <v>350</v>
      </c>
      <c r="D145" s="54">
        <f t="shared" ref="D145:D151" si="22">D146</f>
        <v>150000</v>
      </c>
      <c r="E145" s="55">
        <f t="shared" ref="E145:E151" si="23">E146</f>
        <v>9965.7999999999993</v>
      </c>
      <c r="F145" s="56">
        <f t="shared" si="19"/>
        <v>140034.20000000001</v>
      </c>
    </row>
    <row r="146" spans="1:6" x14ac:dyDescent="0.2">
      <c r="A146" s="51" t="s">
        <v>351</v>
      </c>
      <c r="B146" s="52" t="s">
        <v>146</v>
      </c>
      <c r="C146" s="53" t="s">
        <v>352</v>
      </c>
      <c r="D146" s="54">
        <f t="shared" si="22"/>
        <v>150000</v>
      </c>
      <c r="E146" s="55">
        <f t="shared" si="23"/>
        <v>9965.7999999999993</v>
      </c>
      <c r="F146" s="56">
        <f t="shared" si="19"/>
        <v>140034.20000000001</v>
      </c>
    </row>
    <row r="147" spans="1:6" ht="22.5" x14ac:dyDescent="0.2">
      <c r="A147" s="24" t="s">
        <v>187</v>
      </c>
      <c r="B147" s="63" t="s">
        <v>146</v>
      </c>
      <c r="C147" s="26" t="s">
        <v>353</v>
      </c>
      <c r="D147" s="95">
        <f t="shared" si="22"/>
        <v>150000</v>
      </c>
      <c r="E147" s="96">
        <f t="shared" si="23"/>
        <v>9965.7999999999993</v>
      </c>
      <c r="F147" s="65">
        <f t="shared" si="19"/>
        <v>140034.20000000001</v>
      </c>
    </row>
    <row r="148" spans="1:6" x14ac:dyDescent="0.2">
      <c r="A148" s="24" t="s">
        <v>189</v>
      </c>
      <c r="B148" s="63" t="s">
        <v>146</v>
      </c>
      <c r="C148" s="26" t="s">
        <v>354</v>
      </c>
      <c r="D148" s="95">
        <f t="shared" si="22"/>
        <v>150000</v>
      </c>
      <c r="E148" s="96">
        <f t="shared" si="23"/>
        <v>9965.7999999999993</v>
      </c>
      <c r="F148" s="65">
        <f t="shared" si="19"/>
        <v>140034.20000000001</v>
      </c>
    </row>
    <row r="149" spans="1:6" ht="67.5" x14ac:dyDescent="0.2">
      <c r="A149" s="66" t="s">
        <v>355</v>
      </c>
      <c r="B149" s="63" t="s">
        <v>146</v>
      </c>
      <c r="C149" s="26" t="s">
        <v>356</v>
      </c>
      <c r="D149" s="95">
        <f t="shared" si="22"/>
        <v>150000</v>
      </c>
      <c r="E149" s="96">
        <f t="shared" si="23"/>
        <v>9965.7999999999993</v>
      </c>
      <c r="F149" s="65">
        <f t="shared" si="19"/>
        <v>140034.20000000001</v>
      </c>
    </row>
    <row r="150" spans="1:6" x14ac:dyDescent="0.2">
      <c r="A150" s="24" t="s">
        <v>357</v>
      </c>
      <c r="B150" s="63" t="s">
        <v>146</v>
      </c>
      <c r="C150" s="26" t="s">
        <v>358</v>
      </c>
      <c r="D150" s="95">
        <f t="shared" si="22"/>
        <v>150000</v>
      </c>
      <c r="E150" s="96">
        <f t="shared" si="23"/>
        <v>9965.7999999999993</v>
      </c>
      <c r="F150" s="65">
        <f t="shared" si="19"/>
        <v>140034.20000000001</v>
      </c>
    </row>
    <row r="151" spans="1:6" ht="22.5" x14ac:dyDescent="0.2">
      <c r="A151" s="24" t="s">
        <v>359</v>
      </c>
      <c r="B151" s="63" t="s">
        <v>146</v>
      </c>
      <c r="C151" s="26" t="s">
        <v>360</v>
      </c>
      <c r="D151" s="95">
        <f t="shared" si="22"/>
        <v>150000</v>
      </c>
      <c r="E151" s="96">
        <f t="shared" si="23"/>
        <v>9965.7999999999993</v>
      </c>
      <c r="F151" s="65">
        <f t="shared" si="19"/>
        <v>140034.20000000001</v>
      </c>
    </row>
    <row r="152" spans="1:6" ht="22.5" x14ac:dyDescent="0.2">
      <c r="A152" s="24" t="s">
        <v>361</v>
      </c>
      <c r="B152" s="63" t="s">
        <v>146</v>
      </c>
      <c r="C152" s="26" t="s">
        <v>362</v>
      </c>
      <c r="D152" s="95">
        <v>150000</v>
      </c>
      <c r="E152" s="96">
        <v>9965.7999999999993</v>
      </c>
      <c r="F152" s="65">
        <f t="shared" si="19"/>
        <v>140034.20000000001</v>
      </c>
    </row>
    <row r="153" spans="1:6" x14ac:dyDescent="0.2">
      <c r="A153" s="51" t="s">
        <v>363</v>
      </c>
      <c r="B153" s="52" t="s">
        <v>146</v>
      </c>
      <c r="C153" s="53" t="s">
        <v>364</v>
      </c>
      <c r="D153" s="54">
        <f t="shared" ref="D153:D159" si="24">D154</f>
        <v>15000</v>
      </c>
      <c r="E153" s="55">
        <f t="shared" ref="E153:E159" si="25">E154</f>
        <v>0</v>
      </c>
      <c r="F153" s="56">
        <f t="shared" si="19"/>
        <v>15000</v>
      </c>
    </row>
    <row r="154" spans="1:6" x14ac:dyDescent="0.2">
      <c r="A154" s="51" t="s">
        <v>365</v>
      </c>
      <c r="B154" s="52" t="s">
        <v>146</v>
      </c>
      <c r="C154" s="53" t="s">
        <v>366</v>
      </c>
      <c r="D154" s="54">
        <f t="shared" si="24"/>
        <v>15000</v>
      </c>
      <c r="E154" s="55">
        <f t="shared" si="25"/>
        <v>0</v>
      </c>
      <c r="F154" s="56">
        <f t="shared" si="19"/>
        <v>15000</v>
      </c>
    </row>
    <row r="155" spans="1:6" ht="22.5" x14ac:dyDescent="0.2">
      <c r="A155" s="24" t="s">
        <v>367</v>
      </c>
      <c r="B155" s="63" t="s">
        <v>146</v>
      </c>
      <c r="C155" s="26" t="s">
        <v>368</v>
      </c>
      <c r="D155" s="27">
        <f t="shared" si="24"/>
        <v>15000</v>
      </c>
      <c r="E155" s="64">
        <f t="shared" si="25"/>
        <v>0</v>
      </c>
      <c r="F155" s="65">
        <f t="shared" si="19"/>
        <v>15000</v>
      </c>
    </row>
    <row r="156" spans="1:6" ht="22.5" x14ac:dyDescent="0.2">
      <c r="A156" s="24" t="s">
        <v>369</v>
      </c>
      <c r="B156" s="63" t="s">
        <v>146</v>
      </c>
      <c r="C156" s="26" t="s">
        <v>370</v>
      </c>
      <c r="D156" s="27">
        <f t="shared" si="24"/>
        <v>15000</v>
      </c>
      <c r="E156" s="64">
        <f t="shared" si="25"/>
        <v>0</v>
      </c>
      <c r="F156" s="65">
        <f t="shared" si="19"/>
        <v>15000</v>
      </c>
    </row>
    <row r="157" spans="1:6" ht="78.75" x14ac:dyDescent="0.2">
      <c r="A157" s="66" t="s">
        <v>371</v>
      </c>
      <c r="B157" s="63" t="s">
        <v>146</v>
      </c>
      <c r="C157" s="26" t="s">
        <v>372</v>
      </c>
      <c r="D157" s="27">
        <f t="shared" si="24"/>
        <v>15000</v>
      </c>
      <c r="E157" s="64">
        <f t="shared" si="25"/>
        <v>0</v>
      </c>
      <c r="F157" s="65">
        <f t="shared" si="19"/>
        <v>15000</v>
      </c>
    </row>
    <row r="158" spans="1:6" ht="22.5" x14ac:dyDescent="0.2">
      <c r="A158" s="24" t="s">
        <v>171</v>
      </c>
      <c r="B158" s="63" t="s">
        <v>146</v>
      </c>
      <c r="C158" s="26" t="s">
        <v>373</v>
      </c>
      <c r="D158" s="27">
        <f t="shared" si="24"/>
        <v>15000</v>
      </c>
      <c r="E158" s="64">
        <f t="shared" si="25"/>
        <v>0</v>
      </c>
      <c r="F158" s="65">
        <f t="shared" si="19"/>
        <v>15000</v>
      </c>
    </row>
    <row r="159" spans="1:6" ht="22.5" x14ac:dyDescent="0.2">
      <c r="A159" s="24" t="s">
        <v>173</v>
      </c>
      <c r="B159" s="63" t="s">
        <v>146</v>
      </c>
      <c r="C159" s="26" t="s">
        <v>374</v>
      </c>
      <c r="D159" s="27">
        <f t="shared" si="24"/>
        <v>15000</v>
      </c>
      <c r="E159" s="64">
        <f t="shared" si="25"/>
        <v>0</v>
      </c>
      <c r="F159" s="65">
        <f t="shared" si="19"/>
        <v>15000</v>
      </c>
    </row>
    <row r="160" spans="1:6" ht="22.5" x14ac:dyDescent="0.2">
      <c r="A160" s="24" t="s">
        <v>175</v>
      </c>
      <c r="B160" s="63" t="s">
        <v>146</v>
      </c>
      <c r="C160" s="26" t="s">
        <v>375</v>
      </c>
      <c r="D160" s="27">
        <v>15000</v>
      </c>
      <c r="E160" s="64">
        <v>0</v>
      </c>
      <c r="F160" s="65">
        <f t="shared" si="19"/>
        <v>15000</v>
      </c>
    </row>
    <row r="161" spans="1:6" ht="9" customHeight="1" x14ac:dyDescent="0.2">
      <c r="A161" s="67"/>
      <c r="B161" s="68"/>
      <c r="C161" s="69"/>
      <c r="D161" s="70"/>
      <c r="E161" s="68"/>
      <c r="F161" s="68"/>
    </row>
    <row r="162" spans="1:6" ht="13.5" customHeight="1" x14ac:dyDescent="0.2">
      <c r="A162" s="71" t="s">
        <v>376</v>
      </c>
      <c r="B162" s="72" t="s">
        <v>377</v>
      </c>
      <c r="C162" s="73" t="s">
        <v>147</v>
      </c>
      <c r="D162" s="74"/>
      <c r="E162" s="74">
        <v>764894.32</v>
      </c>
      <c r="F162" s="75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F28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C32" sqref="C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2" t="s">
        <v>379</v>
      </c>
      <c r="B1" s="132"/>
      <c r="C1" s="132"/>
      <c r="D1" s="132"/>
      <c r="E1" s="132"/>
      <c r="F1" s="132"/>
    </row>
    <row r="2" spans="1:6" ht="13.15" customHeight="1" x14ac:dyDescent="0.25">
      <c r="A2" s="108" t="s">
        <v>380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13" t="s">
        <v>21</v>
      </c>
      <c r="B4" s="122" t="s">
        <v>22</v>
      </c>
      <c r="C4" s="125" t="s">
        <v>381</v>
      </c>
      <c r="D4" s="119" t="s">
        <v>24</v>
      </c>
      <c r="E4" s="119" t="s">
        <v>25</v>
      </c>
      <c r="F4" s="116" t="s">
        <v>26</v>
      </c>
    </row>
    <row r="5" spans="1:6" ht="4.9000000000000004" customHeight="1" x14ac:dyDescent="0.2">
      <c r="A5" s="114"/>
      <c r="B5" s="123"/>
      <c r="C5" s="126"/>
      <c r="D5" s="120"/>
      <c r="E5" s="120"/>
      <c r="F5" s="117"/>
    </row>
    <row r="6" spans="1:6" ht="6" customHeight="1" x14ac:dyDescent="0.2">
      <c r="A6" s="114"/>
      <c r="B6" s="123"/>
      <c r="C6" s="126"/>
      <c r="D6" s="120"/>
      <c r="E6" s="120"/>
      <c r="F6" s="117"/>
    </row>
    <row r="7" spans="1:6" ht="4.9000000000000004" customHeight="1" x14ac:dyDescent="0.2">
      <c r="A7" s="114"/>
      <c r="B7" s="123"/>
      <c r="C7" s="126"/>
      <c r="D7" s="120"/>
      <c r="E7" s="120"/>
      <c r="F7" s="117"/>
    </row>
    <row r="8" spans="1:6" ht="6" customHeight="1" x14ac:dyDescent="0.2">
      <c r="A8" s="114"/>
      <c r="B8" s="123"/>
      <c r="C8" s="126"/>
      <c r="D8" s="120"/>
      <c r="E8" s="120"/>
      <c r="F8" s="117"/>
    </row>
    <row r="9" spans="1:6" ht="6" customHeight="1" x14ac:dyDescent="0.2">
      <c r="A9" s="114"/>
      <c r="B9" s="123"/>
      <c r="C9" s="126"/>
      <c r="D9" s="120"/>
      <c r="E9" s="120"/>
      <c r="F9" s="117"/>
    </row>
    <row r="10" spans="1:6" ht="18" customHeight="1" x14ac:dyDescent="0.2">
      <c r="A10" s="115"/>
      <c r="B10" s="124"/>
      <c r="C10" s="133"/>
      <c r="D10" s="121"/>
      <c r="E10" s="121"/>
      <c r="F10" s="11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382</v>
      </c>
      <c r="B12" s="78" t="s">
        <v>383</v>
      </c>
      <c r="C12" s="79" t="s">
        <v>147</v>
      </c>
      <c r="D12" s="80">
        <v>0</v>
      </c>
      <c r="E12" s="80">
        <f>E18</f>
        <v>-764894.31999999983</v>
      </c>
      <c r="F12" s="81">
        <f>F18</f>
        <v>764894.31999999983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384</v>
      </c>
      <c r="B14" s="87" t="s">
        <v>385</v>
      </c>
      <c r="C14" s="88" t="s">
        <v>147</v>
      </c>
      <c r="D14" s="54" t="s">
        <v>41</v>
      </c>
      <c r="E14" s="54" t="s">
        <v>41</v>
      </c>
      <c r="F14" s="56" t="s">
        <v>41</v>
      </c>
    </row>
    <row r="15" spans="1:6" x14ac:dyDescent="0.2">
      <c r="A15" s="82" t="s">
        <v>386</v>
      </c>
      <c r="B15" s="83"/>
      <c r="C15" s="84"/>
      <c r="D15" s="85"/>
      <c r="E15" s="85"/>
      <c r="F15" s="86"/>
    </row>
    <row r="16" spans="1:6" x14ac:dyDescent="0.2">
      <c r="A16" s="51" t="s">
        <v>387</v>
      </c>
      <c r="B16" s="87" t="s">
        <v>388</v>
      </c>
      <c r="C16" s="88" t="s">
        <v>147</v>
      </c>
      <c r="D16" s="54" t="s">
        <v>41</v>
      </c>
      <c r="E16" s="54" t="s">
        <v>41</v>
      </c>
      <c r="F16" s="56" t="s">
        <v>41</v>
      </c>
    </row>
    <row r="17" spans="1:6" x14ac:dyDescent="0.2">
      <c r="A17" s="82" t="s">
        <v>386</v>
      </c>
      <c r="B17" s="83"/>
      <c r="C17" s="84"/>
      <c r="D17" s="85"/>
      <c r="E17" s="85"/>
      <c r="F17" s="86"/>
    </row>
    <row r="18" spans="1:6" x14ac:dyDescent="0.2">
      <c r="A18" s="77" t="s">
        <v>389</v>
      </c>
      <c r="B18" s="78" t="s">
        <v>390</v>
      </c>
      <c r="C18" s="79" t="s">
        <v>391</v>
      </c>
      <c r="D18" s="80">
        <v>0</v>
      </c>
      <c r="E18" s="80">
        <f>E19</f>
        <v>-764894.31999999983</v>
      </c>
      <c r="F18" s="81">
        <f>F19</f>
        <v>764894.31999999983</v>
      </c>
    </row>
    <row r="19" spans="1:6" ht="22.5" x14ac:dyDescent="0.2">
      <c r="A19" s="77" t="s">
        <v>392</v>
      </c>
      <c r="B19" s="78" t="s">
        <v>390</v>
      </c>
      <c r="C19" s="79" t="s">
        <v>393</v>
      </c>
      <c r="D19" s="80">
        <v>0</v>
      </c>
      <c r="E19" s="80">
        <f>E20+E23</f>
        <v>-764894.31999999983</v>
      </c>
      <c r="F19" s="81">
        <f>D19-E19</f>
        <v>764894.31999999983</v>
      </c>
    </row>
    <row r="20" spans="1:6" x14ac:dyDescent="0.2">
      <c r="A20" s="77" t="s">
        <v>394</v>
      </c>
      <c r="B20" s="78" t="s">
        <v>395</v>
      </c>
      <c r="C20" s="79" t="s">
        <v>396</v>
      </c>
      <c r="D20" s="80">
        <f>D21</f>
        <v>-12420800</v>
      </c>
      <c r="E20" s="80">
        <f>E21</f>
        <v>-1664573.5699999998</v>
      </c>
      <c r="F20" s="81" t="s">
        <v>378</v>
      </c>
    </row>
    <row r="21" spans="1:6" ht="22.5" x14ac:dyDescent="0.2">
      <c r="A21" s="77" t="s">
        <v>397</v>
      </c>
      <c r="B21" s="78" t="s">
        <v>395</v>
      </c>
      <c r="C21" s="79" t="s">
        <v>398</v>
      </c>
      <c r="D21" s="99">
        <f>D22</f>
        <v>-12420800</v>
      </c>
      <c r="E21" s="99">
        <f>E22</f>
        <v>-1664573.5699999998</v>
      </c>
      <c r="F21" s="81" t="s">
        <v>378</v>
      </c>
    </row>
    <row r="22" spans="1:6" ht="22.5" x14ac:dyDescent="0.2">
      <c r="A22" s="24" t="s">
        <v>399</v>
      </c>
      <c r="B22" s="25" t="s">
        <v>395</v>
      </c>
      <c r="C22" s="89" t="s">
        <v>400</v>
      </c>
      <c r="D22" s="99">
        <v>-12420800</v>
      </c>
      <c r="E22" s="99">
        <f>-Доходы!E19</f>
        <v>-1664573.5699999998</v>
      </c>
      <c r="F22" s="65" t="s">
        <v>378</v>
      </c>
    </row>
    <row r="23" spans="1:6" x14ac:dyDescent="0.2">
      <c r="A23" s="77" t="s">
        <v>401</v>
      </c>
      <c r="B23" s="78" t="s">
        <v>402</v>
      </c>
      <c r="C23" s="79" t="s">
        <v>403</v>
      </c>
      <c r="D23" s="80">
        <f>D24</f>
        <v>12420800</v>
      </c>
      <c r="E23" s="80">
        <f>E24</f>
        <v>899679.25</v>
      </c>
      <c r="F23" s="81" t="s">
        <v>378</v>
      </c>
    </row>
    <row r="24" spans="1:6" ht="22.5" x14ac:dyDescent="0.2">
      <c r="A24" s="24" t="s">
        <v>404</v>
      </c>
      <c r="B24" s="25" t="s">
        <v>402</v>
      </c>
      <c r="C24" s="89" t="s">
        <v>405</v>
      </c>
      <c r="D24" s="99">
        <v>12420800</v>
      </c>
      <c r="E24" s="99">
        <f>Расходы!E13</f>
        <v>899679.25</v>
      </c>
      <c r="F24" s="65" t="s">
        <v>378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29" spans="1:6" ht="12.75" customHeight="1" x14ac:dyDescent="0.2">
      <c r="A29" s="100" t="s">
        <v>425</v>
      </c>
    </row>
    <row r="30" spans="1:6" ht="12.75" customHeight="1" x14ac:dyDescent="0.2">
      <c r="A30" s="100" t="s">
        <v>424</v>
      </c>
    </row>
    <row r="31" spans="1:6" ht="12.75" customHeight="1" x14ac:dyDescent="0.2">
      <c r="A31" s="100" t="s">
        <v>426</v>
      </c>
    </row>
    <row r="32" spans="1:6" ht="12.75" customHeight="1" x14ac:dyDescent="0.2">
      <c r="A32" s="100" t="s">
        <v>435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28</v>
      </c>
    </row>
    <row r="2" spans="1:2" x14ac:dyDescent="0.2">
      <c r="A2" t="s">
        <v>407</v>
      </c>
      <c r="B2" t="s">
        <v>408</v>
      </c>
    </row>
    <row r="3" spans="1:2" x14ac:dyDescent="0.2">
      <c r="A3" t="s">
        <v>409</v>
      </c>
      <c r="B3" t="s">
        <v>12</v>
      </c>
    </row>
    <row r="4" spans="1:2" x14ac:dyDescent="0.2">
      <c r="A4" t="s">
        <v>410</v>
      </c>
      <c r="B4" t="s">
        <v>411</v>
      </c>
    </row>
    <row r="5" spans="1:2" x14ac:dyDescent="0.2">
      <c r="A5" t="s">
        <v>412</v>
      </c>
      <c r="B5" t="s">
        <v>413</v>
      </c>
    </row>
    <row r="6" spans="1:2" x14ac:dyDescent="0.2">
      <c r="A6" t="s">
        <v>414</v>
      </c>
      <c r="B6" t="s">
        <v>415</v>
      </c>
    </row>
    <row r="7" spans="1:2" x14ac:dyDescent="0.2">
      <c r="A7" t="s">
        <v>416</v>
      </c>
      <c r="B7" t="s">
        <v>415</v>
      </c>
    </row>
    <row r="8" spans="1:2" x14ac:dyDescent="0.2">
      <c r="A8" t="s">
        <v>417</v>
      </c>
      <c r="B8" t="s">
        <v>418</v>
      </c>
    </row>
    <row r="9" spans="1:2" x14ac:dyDescent="0.2">
      <c r="A9" t="s">
        <v>419</v>
      </c>
      <c r="B9" t="s">
        <v>420</v>
      </c>
    </row>
    <row r="10" spans="1:2" x14ac:dyDescent="0.2">
      <c r="A10" t="s">
        <v>421</v>
      </c>
      <c r="B10" t="s">
        <v>28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rep:2.42.0.110</dc:description>
  <cp:lastModifiedBy>RePack by SPecialiST</cp:lastModifiedBy>
  <cp:lastPrinted>2018-03-14T10:29:45Z</cp:lastPrinted>
  <dcterms:created xsi:type="dcterms:W3CDTF">2017-09-18T09:07:26Z</dcterms:created>
  <dcterms:modified xsi:type="dcterms:W3CDTF">2018-03-14T10:29:53Z</dcterms:modified>
</cp:coreProperties>
</file>