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Доходы!#REF!</definedName>
    <definedName name="LAST_CELL" localSheetId="2">Источники!$F$24</definedName>
    <definedName name="LAST_CELL" localSheetId="1">Расходы!$F$166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Доходы!#REF!</definedName>
    <definedName name="REND_1" localSheetId="2">Источники!$A$24</definedName>
    <definedName name="REND_1" localSheetId="1">Расходы!$A$167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4525"/>
</workbook>
</file>

<file path=xl/calcChain.xml><?xml version="1.0" encoding="utf-8"?>
<calcChain xmlns="http://schemas.openxmlformats.org/spreadsheetml/2006/main">
  <c r="E81" i="2" l="1"/>
  <c r="D81" i="2"/>
  <c r="F83" i="2"/>
  <c r="E34" i="1" l="1"/>
  <c r="F62" i="1" l="1"/>
  <c r="F63" i="1"/>
  <c r="F64" i="1"/>
  <c r="D62" i="1" l="1"/>
  <c r="F67" i="1"/>
  <c r="F66" i="1"/>
  <c r="F52" i="1"/>
  <c r="E46" i="1"/>
  <c r="D76" i="1"/>
  <c r="D77" i="1"/>
  <c r="D122" i="2"/>
  <c r="D123" i="2"/>
  <c r="D124" i="2"/>
  <c r="D125" i="2"/>
  <c r="D126" i="2"/>
  <c r="D127" i="2"/>
  <c r="D128" i="2"/>
  <c r="E73" i="2"/>
  <c r="F73" i="2" s="1"/>
  <c r="D72" i="2"/>
  <c r="D71" i="2" s="1"/>
  <c r="D73" i="2"/>
  <c r="F74" i="2"/>
  <c r="E72" i="2" l="1"/>
  <c r="F57" i="1"/>
  <c r="F53" i="1"/>
  <c r="F49" i="1"/>
  <c r="F43" i="1"/>
  <c r="F27" i="1"/>
  <c r="F28" i="1"/>
  <c r="F31" i="1"/>
  <c r="F32" i="1"/>
  <c r="F33" i="1"/>
  <c r="F34" i="1"/>
  <c r="F35" i="1"/>
  <c r="F36" i="1"/>
  <c r="F37" i="1"/>
  <c r="F72" i="2" l="1"/>
  <c r="E71" i="2"/>
  <c r="F71" i="2" s="1"/>
  <c r="E96" i="2"/>
  <c r="E95" i="2" s="1"/>
  <c r="E55" i="1"/>
  <c r="E54" i="1" s="1"/>
  <c r="E85" i="1"/>
  <c r="E84" i="1" s="1"/>
  <c r="E80" i="1"/>
  <c r="E82" i="1"/>
  <c r="E64" i="1"/>
  <c r="E63" i="1" s="1"/>
  <c r="E51" i="1"/>
  <c r="D82" i="1"/>
  <c r="D44" i="1"/>
  <c r="D21" i="1" s="1"/>
  <c r="D79" i="1"/>
  <c r="D85" i="1"/>
  <c r="D84" i="1" s="1"/>
  <c r="D25" i="1"/>
  <c r="E164" i="2"/>
  <c r="E163" i="2" s="1"/>
  <c r="E162" i="2" s="1"/>
  <c r="E161" i="2" s="1"/>
  <c r="E160" i="2" s="1"/>
  <c r="E159" i="2" s="1"/>
  <c r="E158" i="2" s="1"/>
  <c r="E148" i="2"/>
  <c r="E147" i="2" s="1"/>
  <c r="E146" i="2" s="1"/>
  <c r="E128" i="2"/>
  <c r="E127" i="2" s="1"/>
  <c r="E136" i="2"/>
  <c r="E135" i="2" s="1"/>
  <c r="E39" i="2"/>
  <c r="E38" i="2" s="1"/>
  <c r="D32" i="2"/>
  <c r="D31" i="2" s="1"/>
  <c r="E79" i="1"/>
  <c r="D164" i="2"/>
  <c r="D163" i="2" s="1"/>
  <c r="D144" i="2"/>
  <c r="D143" i="2" s="1"/>
  <c r="D142" i="2" s="1"/>
  <c r="D148" i="2"/>
  <c r="D147" i="2"/>
  <c r="D136" i="2"/>
  <c r="D135" i="2"/>
  <c r="D134" i="2" s="1"/>
  <c r="D133" i="2" s="1"/>
  <c r="D132" i="2" s="1"/>
  <c r="D104" i="2"/>
  <c r="D103" i="2"/>
  <c r="D96" i="2"/>
  <c r="D95" i="2"/>
  <c r="D156" i="2"/>
  <c r="D155" i="2"/>
  <c r="D154" i="2" s="1"/>
  <c r="D153" i="2" s="1"/>
  <c r="D152" i="2" s="1"/>
  <c r="E45" i="1"/>
  <c r="D59" i="2"/>
  <c r="D58" i="2" s="1"/>
  <c r="D65" i="2"/>
  <c r="D64" i="2" s="1"/>
  <c r="D120" i="2"/>
  <c r="D119" i="2" s="1"/>
  <c r="F117" i="2"/>
  <c r="D116" i="2"/>
  <c r="D115" i="2"/>
  <c r="D114" i="2" s="1"/>
  <c r="D111" i="2"/>
  <c r="D110" i="2"/>
  <c r="D109" i="2" s="1"/>
  <c r="D91" i="2"/>
  <c r="D90" i="2"/>
  <c r="D80" i="2"/>
  <c r="D69" i="2"/>
  <c r="D68" i="2" s="1"/>
  <c r="D56" i="2"/>
  <c r="D55" i="2" s="1"/>
  <c r="D46" i="2"/>
  <c r="D45" i="2" s="1"/>
  <c r="D22" i="2"/>
  <c r="D21" i="2" s="1"/>
  <c r="D28" i="2"/>
  <c r="D27" i="2" s="1"/>
  <c r="E32" i="2"/>
  <c r="E31" i="2" s="1"/>
  <c r="E30" i="2" s="1"/>
  <c r="E22" i="2"/>
  <c r="E21" i="2" s="1"/>
  <c r="E20" i="2" s="1"/>
  <c r="E156" i="2"/>
  <c r="E155" i="2" s="1"/>
  <c r="F145" i="2"/>
  <c r="E120" i="2"/>
  <c r="E119" i="2" s="1"/>
  <c r="E118" i="2" s="1"/>
  <c r="E116" i="2"/>
  <c r="E115" i="2"/>
  <c r="E114" i="2" s="1"/>
  <c r="E113" i="2" s="1"/>
  <c r="E111" i="2"/>
  <c r="E110" i="2" s="1"/>
  <c r="E104" i="2"/>
  <c r="E103" i="2" s="1"/>
  <c r="E102" i="2" s="1"/>
  <c r="E101" i="2" s="1"/>
  <c r="E91" i="2"/>
  <c r="E90" i="2" s="1"/>
  <c r="E89" i="2" s="1"/>
  <c r="E88" i="2" s="1"/>
  <c r="E80" i="2"/>
  <c r="E79" i="2" s="1"/>
  <c r="E78" i="2" s="1"/>
  <c r="E77" i="2" s="1"/>
  <c r="E76" i="2" s="1"/>
  <c r="E75" i="2" s="1"/>
  <c r="E69" i="2"/>
  <c r="E68" i="2" s="1"/>
  <c r="E67" i="2" s="1"/>
  <c r="E65" i="2"/>
  <c r="E64" i="2" s="1"/>
  <c r="E63" i="2" s="1"/>
  <c r="E59" i="2"/>
  <c r="E58" i="2" s="1"/>
  <c r="E56" i="2"/>
  <c r="E55" i="2" s="1"/>
  <c r="E54" i="2" s="1"/>
  <c r="E53" i="2" s="1"/>
  <c r="E46" i="2"/>
  <c r="E45" i="2" s="1"/>
  <c r="E44" i="2" s="1"/>
  <c r="E43" i="2" s="1"/>
  <c r="E28" i="2"/>
  <c r="E27" i="2" s="1"/>
  <c r="E26" i="2" s="1"/>
  <c r="E77" i="1"/>
  <c r="E76" i="1" s="1"/>
  <c r="F65" i="1"/>
  <c r="E60" i="1"/>
  <c r="E59" i="1" s="1"/>
  <c r="E58" i="1" s="1"/>
  <c r="F61" i="1"/>
  <c r="F60" i="1" s="1"/>
  <c r="F59" i="1" s="1"/>
  <c r="F58" i="1" s="1"/>
  <c r="F73" i="1"/>
  <c r="E72" i="1"/>
  <c r="E71" i="1"/>
  <c r="F46" i="1"/>
  <c r="F48" i="1"/>
  <c r="E40" i="1"/>
  <c r="E39" i="1" s="1"/>
  <c r="E25" i="1"/>
  <c r="F25" i="1" s="1"/>
  <c r="F29" i="1"/>
  <c r="F30" i="1"/>
  <c r="F41" i="1"/>
  <c r="F42" i="1"/>
  <c r="F47" i="1"/>
  <c r="F51" i="1"/>
  <c r="F55" i="1"/>
  <c r="F56" i="1"/>
  <c r="F78" i="1"/>
  <c r="F79" i="1"/>
  <c r="F80" i="1"/>
  <c r="F81" i="1"/>
  <c r="F82" i="1"/>
  <c r="F83" i="1"/>
  <c r="F85" i="1"/>
  <c r="F86" i="1"/>
  <c r="F23" i="2"/>
  <c r="F24" i="2"/>
  <c r="F25" i="2"/>
  <c r="F29" i="2"/>
  <c r="F33" i="2"/>
  <c r="F34" i="2"/>
  <c r="F40" i="2"/>
  <c r="F47" i="2"/>
  <c r="F48" i="2"/>
  <c r="F49" i="2"/>
  <c r="F50" i="2"/>
  <c r="F51" i="2"/>
  <c r="F52" i="2"/>
  <c r="F57" i="2"/>
  <c r="F60" i="2"/>
  <c r="F66" i="2"/>
  <c r="F70" i="2"/>
  <c r="F82" i="2"/>
  <c r="F84" i="2"/>
  <c r="F92" i="2"/>
  <c r="F97" i="2"/>
  <c r="F105" i="2"/>
  <c r="F112" i="2"/>
  <c r="F121" i="2"/>
  <c r="F128" i="2"/>
  <c r="F129" i="2"/>
  <c r="F136" i="2"/>
  <c r="F137" i="2"/>
  <c r="F148" i="2"/>
  <c r="F149" i="2"/>
  <c r="F157" i="2"/>
  <c r="F164" i="2"/>
  <c r="F165" i="2"/>
  <c r="F111" i="2"/>
  <c r="F91" i="2"/>
  <c r="D146" i="2"/>
  <c r="D94" i="2"/>
  <c r="D102" i="2"/>
  <c r="D89" i="2"/>
  <c r="D88" i="2" s="1"/>
  <c r="F71" i="1"/>
  <c r="E70" i="1"/>
  <c r="F115" i="2"/>
  <c r="F45" i="1"/>
  <c r="F72" i="1"/>
  <c r="E143" i="2"/>
  <c r="E142" i="2" s="1"/>
  <c r="F142" i="2" s="1"/>
  <c r="F116" i="2"/>
  <c r="D101" i="2"/>
  <c r="D100" i="2" s="1"/>
  <c r="D93" i="2"/>
  <c r="E69" i="1"/>
  <c r="F69" i="1" s="1"/>
  <c r="F70" i="1"/>
  <c r="F120" i="2" l="1"/>
  <c r="F32" i="2"/>
  <c r="F28" i="2"/>
  <c r="F77" i="1"/>
  <c r="E50" i="1"/>
  <c r="F54" i="1"/>
  <c r="F90" i="2"/>
  <c r="F65" i="2"/>
  <c r="F59" i="2"/>
  <c r="F114" i="2"/>
  <c r="E62" i="2"/>
  <c r="E68" i="1"/>
  <c r="F68" i="1" s="1"/>
  <c r="F103" i="2"/>
  <c r="F147" i="2"/>
  <c r="D87" i="2"/>
  <c r="F88" i="2"/>
  <c r="E100" i="2"/>
  <c r="E99" i="2" s="1"/>
  <c r="F101" i="2"/>
  <c r="D26" i="2"/>
  <c r="F27" i="2"/>
  <c r="E42" i="2"/>
  <c r="E154" i="2"/>
  <c r="F155" i="2"/>
  <c r="E141" i="2"/>
  <c r="E140" i="2" s="1"/>
  <c r="F146" i="2"/>
  <c r="D141" i="2"/>
  <c r="D140" i="2" s="1"/>
  <c r="D139" i="2" s="1"/>
  <c r="D138" i="2" s="1"/>
  <c r="F46" i="2"/>
  <c r="F156" i="2"/>
  <c r="F104" i="2"/>
  <c r="F96" i="2"/>
  <c r="F81" i="2"/>
  <c r="F69" i="2"/>
  <c r="F56" i="2"/>
  <c r="F39" i="2"/>
  <c r="F144" i="2"/>
  <c r="F55" i="2"/>
  <c r="D54" i="2"/>
  <c r="F45" i="2"/>
  <c r="D44" i="2"/>
  <c r="F68" i="2"/>
  <c r="D67" i="2"/>
  <c r="F67" i="2"/>
  <c r="E19" i="2"/>
  <c r="E18" i="2" s="1"/>
  <c r="F26" i="2"/>
  <c r="F58" i="2"/>
  <c r="F22" i="2"/>
  <c r="E75" i="1"/>
  <c r="E74" i="1" s="1"/>
  <c r="F76" i="1"/>
  <c r="E44" i="1"/>
  <c r="F44" i="1" s="1"/>
  <c r="F50" i="1"/>
  <c r="E38" i="1"/>
  <c r="F38" i="1" s="1"/>
  <c r="F39" i="1"/>
  <c r="F40" i="1"/>
  <c r="E24" i="1"/>
  <c r="D86" i="2"/>
  <c r="D131" i="2"/>
  <c r="F141" i="2"/>
  <c r="D99" i="2"/>
  <c r="F100" i="2"/>
  <c r="F110" i="2"/>
  <c r="E109" i="2"/>
  <c r="E108" i="2" s="1"/>
  <c r="E107" i="2" s="1"/>
  <c r="E106" i="2" s="1"/>
  <c r="E98" i="2" s="1"/>
  <c r="E153" i="2"/>
  <c r="F154" i="2"/>
  <c r="D20" i="2"/>
  <c r="F21" i="2"/>
  <c r="D108" i="2"/>
  <c r="F64" i="2"/>
  <c r="D63" i="2"/>
  <c r="D62" i="2" s="1"/>
  <c r="D151" i="2"/>
  <c r="E37" i="2"/>
  <c r="F38" i="2"/>
  <c r="E126" i="2"/>
  <c r="F127" i="2"/>
  <c r="F143" i="2"/>
  <c r="F89" i="2"/>
  <c r="F102" i="2"/>
  <c r="E61" i="2"/>
  <c r="E41" i="2" s="1"/>
  <c r="D79" i="2"/>
  <c r="F80" i="2"/>
  <c r="D118" i="2"/>
  <c r="F119" i="2"/>
  <c r="D162" i="2"/>
  <c r="F163" i="2"/>
  <c r="F31" i="2"/>
  <c r="D30" i="2"/>
  <c r="F30" i="2" s="1"/>
  <c r="F135" i="2"/>
  <c r="E134" i="2"/>
  <c r="E133" i="2" s="1"/>
  <c r="F84" i="1"/>
  <c r="D75" i="1"/>
  <c r="E94" i="2"/>
  <c r="F95" i="2"/>
  <c r="F109" i="2" l="1"/>
  <c r="F44" i="2"/>
  <c r="D43" i="2"/>
  <c r="F54" i="2"/>
  <c r="D53" i="2"/>
  <c r="F53" i="2" s="1"/>
  <c r="F24" i="1"/>
  <c r="E23" i="1"/>
  <c r="D74" i="1"/>
  <c r="F75" i="1"/>
  <c r="E132" i="2"/>
  <c r="F133" i="2"/>
  <c r="F126" i="2"/>
  <c r="E125" i="2"/>
  <c r="F37" i="2"/>
  <c r="E36" i="2"/>
  <c r="D150" i="2"/>
  <c r="F20" i="2"/>
  <c r="D19" i="2"/>
  <c r="E152" i="2"/>
  <c r="F153" i="2"/>
  <c r="F99" i="2"/>
  <c r="D85" i="2"/>
  <c r="E93" i="2"/>
  <c r="F94" i="2"/>
  <c r="D161" i="2"/>
  <c r="F162" i="2"/>
  <c r="F118" i="2"/>
  <c r="D113" i="2"/>
  <c r="F113" i="2" s="1"/>
  <c r="D78" i="2"/>
  <c r="F79" i="2"/>
  <c r="F63" i="2"/>
  <c r="F108" i="2"/>
  <c r="E139" i="2"/>
  <c r="F140" i="2"/>
  <c r="D130" i="2"/>
  <c r="D107" i="2" l="1"/>
  <c r="D106" i="2" s="1"/>
  <c r="F43" i="2"/>
  <c r="D42" i="2"/>
  <c r="F42" i="2" s="1"/>
  <c r="F23" i="1"/>
  <c r="F22" i="1" s="1"/>
  <c r="E22" i="1"/>
  <c r="E21" i="1" s="1"/>
  <c r="F62" i="2"/>
  <c r="D61" i="2"/>
  <c r="D18" i="2"/>
  <c r="F19" i="2"/>
  <c r="E35" i="2"/>
  <c r="F36" i="2"/>
  <c r="E124" i="2"/>
  <c r="F125" i="2"/>
  <c r="F107" i="2"/>
  <c r="E138" i="2"/>
  <c r="F138" i="2" s="1"/>
  <c r="F139" i="2"/>
  <c r="F78" i="2"/>
  <c r="D77" i="2"/>
  <c r="D160" i="2"/>
  <c r="F161" i="2"/>
  <c r="F93" i="2"/>
  <c r="E87" i="2"/>
  <c r="E151" i="2"/>
  <c r="F152" i="2"/>
  <c r="E131" i="2"/>
  <c r="F132" i="2"/>
  <c r="F74" i="1"/>
  <c r="D19" i="1"/>
  <c r="D22" i="3" s="1"/>
  <c r="D21" i="3" s="1"/>
  <c r="D20" i="3" s="1"/>
  <c r="E19" i="1" l="1"/>
  <c r="E21" i="3" s="1"/>
  <c r="E20" i="3" s="1"/>
  <c r="F21" i="1"/>
  <c r="F19" i="1"/>
  <c r="D159" i="2"/>
  <c r="F160" i="2"/>
  <c r="F61" i="2"/>
  <c r="D41" i="2"/>
  <c r="F41" i="2" s="1"/>
  <c r="E130" i="2"/>
  <c r="F130" i="2" s="1"/>
  <c r="F131" i="2"/>
  <c r="E150" i="2"/>
  <c r="F150" i="2" s="1"/>
  <c r="F151" i="2"/>
  <c r="E86" i="2"/>
  <c r="F87" i="2"/>
  <c r="D76" i="2"/>
  <c r="F77" i="2"/>
  <c r="F106" i="2"/>
  <c r="D98" i="2"/>
  <c r="F98" i="2" s="1"/>
  <c r="F124" i="2"/>
  <c r="E123" i="2"/>
  <c r="F35" i="2"/>
  <c r="E17" i="2"/>
  <c r="E16" i="2" s="1"/>
  <c r="D17" i="2"/>
  <c r="F18" i="2"/>
  <c r="E122" i="2" l="1"/>
  <c r="F122" i="2" s="1"/>
  <c r="F123" i="2"/>
  <c r="D16" i="2"/>
  <c r="F17" i="2"/>
  <c r="D75" i="2"/>
  <c r="F75" i="2" s="1"/>
  <c r="F76" i="2"/>
  <c r="E85" i="2"/>
  <c r="F85" i="2" s="1"/>
  <c r="F86" i="2"/>
  <c r="D158" i="2"/>
  <c r="F158" i="2" s="1"/>
  <c r="F159" i="2"/>
  <c r="F16" i="2" l="1"/>
  <c r="D15" i="2"/>
  <c r="E15" i="2"/>
  <c r="E13" i="2" s="1"/>
  <c r="E23" i="3" s="1"/>
  <c r="E19" i="3" s="1"/>
  <c r="E18" i="3" l="1"/>
  <c r="E12" i="3" s="1"/>
  <c r="E167" i="2" s="1"/>
  <c r="D13" i="2"/>
  <c r="F15" i="2"/>
  <c r="F13" i="2" l="1"/>
  <c r="D24" i="3"/>
  <c r="D23" i="3" s="1"/>
  <c r="D19" i="3" s="1"/>
  <c r="D18" i="3" l="1"/>
  <c r="D12" i="3" s="1"/>
  <c r="F19" i="3"/>
  <c r="F18" i="3" s="1"/>
  <c r="F12" i="3" s="1"/>
</calcChain>
</file>

<file path=xl/sharedStrings.xml><?xml version="1.0" encoding="utf-8"?>
<sst xmlns="http://schemas.openxmlformats.org/spreadsheetml/2006/main" count="792" uniqueCount="446">
  <si>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</si>
  <si>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</si>
  <si>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</si>
  <si>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</si>
  <si>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</si>
  <si>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</si>
  <si>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</si>
  <si>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</si>
  <si>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</si>
  <si>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</si>
  <si>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</si>
  <si>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</si>
  <si>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19.09.2017</t>
  </si>
  <si>
    <t>АДМИНИСТРАЦИЯ КАЛИНИНСКОГО СЕЛЬСКОГО ПОСЕЛЕНИЯ</t>
  </si>
  <si>
    <t>ППО Калининского сельского поселения Цимлянского района</t>
  </si>
  <si>
    <t>Периодичность: годовая</t>
  </si>
  <si>
    <t>Единица измерения: руб.</t>
  </si>
  <si>
    <t>04229633</t>
  </si>
  <si>
    <t>951</t>
  </si>
  <si>
    <t>60657420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</si>
  <si>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</si>
  <si>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</si>
  <si>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</si>
  <si>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</si>
  <si>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</si>
  <si>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</si>
  <si>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</si>
  <si>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</si>
  <si>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</si>
  <si>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</si>
  <si>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</si>
  <si>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</si>
  <si>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</si>
  <si>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</si>
  <si>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</si>
  <si>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</si>
  <si>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</si>
  <si>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</si>
  <si>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</si>
  <si>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</si>
  <si>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951 10102000010000110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</si>
  <si>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</si>
  <si>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</si>
  <si>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</si>
  <si>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</si>
  <si>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</si>
  <si>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</si>
  <si>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</si>
  <si>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</si>
  <si>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</si>
  <si>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(прочие поступления)</t>
  </si>
  <si>
    <t>182 10102010014000110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</si>
  <si>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</si>
  <si>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</si>
  <si>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</si>
  <si>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</si>
  <si>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</si>
  <si>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182 10102020012100110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</si>
  <si>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</si>
  <si>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</si>
  <si>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</si>
  <si>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</si>
  <si>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</si>
  <si>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</si>
  <si>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</si>
  <si>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</si>
  <si>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СОВОКУПНЫЙ ДОХОД</t>
  </si>
  <si>
    <t>000 10500000000000000</t>
  </si>
  <si>
    <t>Единый сельскохозяйственный налог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</si>
  <si>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отмененному))</t>
  </si>
  <si>
    <t>Единый сельскохозяйственный налог (пени по соответствующему платежу)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</si>
  <si>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</si>
  <si>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</si>
  <si>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</si>
  <si>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</si>
  <si>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</si>
  <si>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</si>
  <si>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951 10601030100000110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</si>
  <si>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</si>
  <si>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</si>
  <si>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</si>
  <si>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</si>
  <si>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</si>
  <si>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</si>
  <si>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</si>
  <si>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</si>
  <si>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</si>
  <si>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</si>
  <si>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</si>
  <si>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</si>
  <si>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</si>
  <si>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</si>
  <si>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</si>
  <si>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</si>
  <si>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</si>
  <si>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</si>
  <si>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</si>
  <si>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</si>
  <si>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</si>
  <si>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</si>
  <si>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</si>
  <si>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</si>
  <si>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</si>
  <si>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</si>
  <si>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951 11105020000000120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</si>
  <si>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</si>
  <si>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951 11105025100000120</t>
  </si>
  <si>
    <t>ШТРАФЫ, САНКЦИИ, ВОЗМЕЩЕНИЕ УЩЕРБА</t>
  </si>
  <si>
    <t>Денежные взыскания (штрафы), установленные законами субъектов Российской Федерации за несоблюдение муниципальных правовых актов</t>
  </si>
  <si>
    <t>000 11651000020000140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</si>
  <si>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поселений</t>
  </si>
  <si>
    <t>000 11651040020000140</t>
  </si>
  <si>
    <t>802 11651040020000140</t>
  </si>
  <si>
    <t>857 11651040020000140</t>
  </si>
  <si>
    <t>951 11651040020000140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</si>
  <si>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</si>
  <si>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</si>
  <si>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</si>
  <si>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</si>
  <si>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</si>
  <si>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951 20210000000000151</t>
  </si>
  <si>
    <t>Дотации на выравнивание бюджетной обеспеченности</t>
  </si>
  <si>
    <t>951 20215001000000151</t>
  </si>
  <si>
    <t>Дотации бюджетам сельских поселений на выравнивание бюджетной обеспеченности</t>
  </si>
  <si>
    <t>951 20215001100000151</t>
  </si>
  <si>
    <t>Субвенции бюджетам бюджетной системы Российской Федерации</t>
  </si>
  <si>
    <t>951 20230000000000151</t>
  </si>
  <si>
    <t>Субвенции местным бюджетам на выполнение передаваемых полномочий субъектов Российской Федерации</t>
  </si>
  <si>
    <t>951 20230024000000151</t>
  </si>
  <si>
    <t>Субвенции бюджетам сельских поселений на выполнение передаваемых полномочий субъектов Российской Федерации</t>
  </si>
  <si>
    <t>951 20230024100000151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</si>
  <si>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</si>
  <si>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951 20235118000000151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</si>
  <si>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</si>
  <si>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951 20235118100000151</t>
  </si>
  <si>
    <t>Иные межбюджетные трансферты</t>
  </si>
  <si>
    <t>951 20240000000000151</t>
  </si>
  <si>
    <t>Прочие межбюджетные трансферты, передаваемые бюджетам</t>
  </si>
  <si>
    <t>951 20249999000000151</t>
  </si>
  <si>
    <t>Прочие межбюджетные трансферты, передаваемые бюджетам сельских поселений</t>
  </si>
  <si>
    <t>951 20249999100000151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</si>
  <si>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</si>
  <si>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</si>
  <si>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</si>
  <si>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</si>
  <si>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</si>
  <si>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</si>
  <si>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</si>
  <si>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</si>
  <si>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</si>
  <si>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</si>
  <si>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</si>
  <si>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Обеспечение деятельности Администрации Калининского сельского поселения</t>
  </si>
  <si>
    <t xml:space="preserve">951 0104 8900000000 000 </t>
  </si>
  <si>
    <t>Администрация Калининского сельского поселения</t>
  </si>
  <si>
    <t xml:space="preserve">951 0104 8910000000 000 </t>
  </si>
  <si>
    <t>Расходы на выплаты по оплате труда работников муниципальных органов Калининского сельского поселения в рамках обеспечения деятельности Администрации Калининского сельского поселения (Расходы на выплаты персоналу государственных (муниципальных) органов)</t>
  </si>
  <si>
    <t xml:space="preserve">951 0104 8910000110 000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</si>
  <si>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</si>
  <si>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951 0104 8910000110 100 </t>
  </si>
  <si>
    <t>Расходы на выплаты персоналу государственных (муниципальных) органов</t>
  </si>
  <si>
    <t xml:space="preserve">951 0104 8910000110 120 </t>
  </si>
  <si>
    <t>Фонд оплаты труда государственных (муниципальных) органов</t>
  </si>
  <si>
    <t xml:space="preserve">951 0104 8910000110 121 </t>
  </si>
  <si>
    <t>Иные выплаты персоналу государственных (муниципальных) органов, за исключением фонда оплаты труда</t>
  </si>
  <si>
    <t xml:space="preserve">951 0104 8910000110 122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</si>
  <si>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</si>
  <si>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951 0104 8910000110 129 </t>
  </si>
  <si>
    <t>Расходы на обеспечение деятельности муниципальных органов Калининского сельского поселения в рамках обеспечения деятельности Администрации Калининского сельского поселения  (Иные закупки товаров, работ и услуг для обеспечения государственных (муниципальных) нужд)</t>
  </si>
  <si>
    <t xml:space="preserve">951 0104 8910000190 000 </t>
  </si>
  <si>
    <t>Закупка товаров, работ и услуг для обеспечения государственных (муниципальных) нужд</t>
  </si>
  <si>
    <t xml:space="preserve">951 0104 8910000190 200 </t>
  </si>
  <si>
    <t>Иные закупки товаров, работ и услуг для обеспечения государственных (муниципальных) нужд</t>
  </si>
  <si>
    <t xml:space="preserve">951 0104 8910000190 240 </t>
  </si>
  <si>
    <t>Прочая закупка товаров, работ и услуг для обеспечения государственных (муниципальных) нужд</t>
  </si>
  <si>
    <t xml:space="preserve">951 0104 8910000190 244 </t>
  </si>
  <si>
    <t>Реализация направления расходов в рамках обеспечения деятельности Администрации Калининского сельского поселения (Уплата налогов, сборов и иных платежей)</t>
  </si>
  <si>
    <t xml:space="preserve">951 0104 8910099990 000 </t>
  </si>
  <si>
    <t>Иные бюджетные ассигнования</t>
  </si>
  <si>
    <t xml:space="preserve">951 0104 8910099990 800 </t>
  </si>
  <si>
    <t>Уплата налогов, сборов и иных платежей</t>
  </si>
  <si>
    <t xml:space="preserve">951 0104 8910099990 850 </t>
  </si>
  <si>
    <t>Уплата налога на имущество организаций и земельного налога</t>
  </si>
  <si>
    <t xml:space="preserve">951 0104 8910099990 851 </t>
  </si>
  <si>
    <t>Уплата прочих налогов, сборов</t>
  </si>
  <si>
    <t xml:space="preserve">951 0104 8910099990 852 </t>
  </si>
  <si>
    <t>Непрограммные расходы муниципальных органов Калининского сельского поселения</t>
  </si>
  <si>
    <t xml:space="preserve">951 0104 9900000000 000 </t>
  </si>
  <si>
    <t>Непрограммные расходы</t>
  </si>
  <si>
    <t xml:space="preserve">951 0104 9990000000 000 </t>
  </si>
  <si>
    <t>Расходы на осуществление полномочий по определению в соответствии с частью 1 статьи 11.2 Областного закона от 25 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 в рамках непрограммных расходов муниципальных органов Калининского сельского поселения (Иные закупки товаров, работ и услуг для обеспечения государственных (муниципальных) нужд)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</si>
  <si>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</si>
  <si>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</si>
  <si>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</si>
  <si>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</si>
  <si>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>Другие общегосударственные вопросы</t>
  </si>
  <si>
    <t xml:space="preserve">951 0113 0000000000 000 </t>
  </si>
  <si>
    <t>Муниципальная программа Калининского сельского поселения «Обеспечение общественного порядка и противодействие преступности»</t>
  </si>
  <si>
    <t xml:space="preserve">951 0113 0200000000 000 </t>
  </si>
  <si>
    <t>Подпрограмма «Противодействие коррупции в Калининском сельском поселении»</t>
  </si>
  <si>
    <t xml:space="preserve">951 0113 0210000000 000 </t>
  </si>
  <si>
    <t>Издание и размещение социальной рекламной продукции, направленной на создание в обществе нетерпимости к коррупционному поведению в рамках подпрограммы «Противодействие коррупции в Калининском сельском поселении» муниципальной программы Калининского сельского поселения  «Обеспечение общественного порядка и противодействие преступности» (Иные закупки товаров, работ и услуг для обеспечения государственных (муниципальных) нужд)</t>
  </si>
  <si>
    <t xml:space="preserve">951 0113 0210021540 000 </t>
  </si>
  <si>
    <t xml:space="preserve">951 0113 0210021540 200 </t>
  </si>
  <si>
    <t xml:space="preserve">951 0113 0210021540 240 </t>
  </si>
  <si>
    <t xml:space="preserve">951 0113 0210021540 244 </t>
  </si>
  <si>
    <t>Подпрограмма «Профилактика экстремизма и терроризма в Калининском сельском поселении»</t>
  </si>
  <si>
    <t xml:space="preserve">951 0113 0220000000 000 </t>
  </si>
  <si>
    <t>Организация и размещение тематических материалов направленных на информирование населения о безопасном поведении в экстремальных ситуациях в рамках подпрограммы «Профилактика экстремизма и терроризма в Калининском сельском поселении»  муниципальной программы Калининского сельского поселения  «Обеспечение общественного порядка и противодействие преступности»(Иные закупки товаров, работ и услуг для обеспечения государственных (муниципальных) нужд)</t>
  </si>
  <si>
    <t xml:space="preserve">951 0113 0220021620 000 </t>
  </si>
  <si>
    <t xml:space="preserve">951 0113 0220021620 200 </t>
  </si>
  <si>
    <t xml:space="preserve">951 0113 0220021620 240 </t>
  </si>
  <si>
    <t xml:space="preserve">951 0113 0220021620 244 </t>
  </si>
  <si>
    <t>Подпрограмма «Комплексные меры противодействия злоупотреблению наркотиками и их незаконному обороту"»</t>
  </si>
  <si>
    <t xml:space="preserve">951 0113 0230000000 000 </t>
  </si>
  <si>
    <t>Реализация комплекса мер направленных на пропаганду антинаркотического мировозрения в рамках подпрограммы "Комплексные меры противодействия злоупотреблению наркотиками и их незаконному обороту"муниципальной программы Калининского сельского поселения"Обеспечение общественного полрядка и противодействие преступности"(Иные закупки товаров,работ и услуг для обеспечения государственных (муниципальных)нужд)</t>
  </si>
  <si>
    <t xml:space="preserve">951 0113 0230021610 000 </t>
  </si>
  <si>
    <t xml:space="preserve">951 0113 0230021610 200 </t>
  </si>
  <si>
    <t xml:space="preserve">951 0113 0230021610 240 </t>
  </si>
  <si>
    <t xml:space="preserve">951 0113 0230021610 244 </t>
  </si>
  <si>
    <t xml:space="preserve">951 0113 8910099990 800 </t>
  </si>
  <si>
    <t xml:space="preserve">951 0113 8910099990 850 </t>
  </si>
  <si>
    <t>Уплата иных платежей</t>
  </si>
  <si>
    <t xml:space="preserve">951 0113 8910099990 853 </t>
  </si>
  <si>
    <t xml:space="preserve">951 0113 9900000000 000 </t>
  </si>
  <si>
    <t xml:space="preserve">951 0113 9990000000 000 </t>
  </si>
  <si>
    <t>Мероприятия в сфере средств массовой информации и коммуникаций, расходы на информирование населения через средства массовой информации, публикация нормативных актов  в рамках непрограммных расходов муниципальных органов Калининского сельского поселения  (Иные закупки товаров, работ и услуг для обеспечения государственных (муниципальных) нужд)</t>
  </si>
  <si>
    <t xml:space="preserve">951 0113 9990021020 000 </t>
  </si>
  <si>
    <t xml:space="preserve">951 0113 9990021020 200 </t>
  </si>
  <si>
    <t xml:space="preserve">951 0113 9990021020 240 </t>
  </si>
  <si>
    <t xml:space="preserve">951 0113 9990021020 244 </t>
  </si>
  <si>
    <t>Техническая инвентаризация,рыночная оценка, межевание объектов муниципальной собственности, в том числе бесхозяйственных объектов в целях признания права муниципальной собственности, кадастровые работы в отношении объектов капитального строительства муниципальной собственности в рамках непрограммных расходов Калининского сельского поселения (Иные закупки товаров, работ и услуг для обеспечения государственных (муниципальных) нужд)</t>
  </si>
  <si>
    <t xml:space="preserve">951 0113 9990022960 000 </t>
  </si>
  <si>
    <t xml:space="preserve">951 0113 9990022960 200 </t>
  </si>
  <si>
    <t xml:space="preserve">951 0113 9990022960 240 </t>
  </si>
  <si>
    <t xml:space="preserve">951 0113 9990022960 244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</si>
  <si>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</si>
  <si>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</si>
  <si>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</si>
  <si>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</si>
  <si>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</si>
  <si>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</si>
  <si>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учета на территориях, где отсутствуют военные комиссариаты в рамках непрограммных расходов муниципальных органов Калининского сельского поселения (Расходы на выплаты персоналу государственных (муниципальных) органов)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</si>
  <si>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</si>
  <si>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</si>
  <si>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</si>
  <si>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</si>
  <si>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</si>
  <si>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>НАЦИОНАЛЬНАЯ БЕЗОПАСНОСТЬ И ПРАВООХРАНИТЕЛЬНАЯ ДЕЯТЕЛЬНОСТЬ</t>
  </si>
  <si>
    <t xml:space="preserve">951 0300 0000000000 000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</si>
  <si>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</si>
  <si>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951 0309 0000000000 000 </t>
  </si>
  <si>
    <t>Муниципальная программа Калининского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</si>
  <si>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951 0309 0300000000 000 </t>
  </si>
  <si>
    <t>Подпрограмма «Пожарная безопасность»</t>
  </si>
  <si>
    <t xml:space="preserve">951 0309 0310000000 000 </t>
  </si>
  <si>
    <t>Мероприятия по обеспечению пожарной безопасности в рамках подпрограммы «Пожарная безопасность» муниципальной программы Калининского сельского поселения  «Защита населения и территории от чрезвычайных ситуаций, обеспечение пожарной безопасности и безопасности людей на водных объектах» (Иные закупки товаров, работ и услуг для обеспечения государственных (муниципальных) нужд</t>
  </si>
  <si>
    <t xml:space="preserve">951 0309 0310021670 000 </t>
  </si>
  <si>
    <t xml:space="preserve">951 0309 0310021670 200 </t>
  </si>
  <si>
    <t xml:space="preserve">951 0309 0310021670 240 </t>
  </si>
  <si>
    <t xml:space="preserve">951 0309 0310021670 244 </t>
  </si>
  <si>
    <t>Подпрограмма «Обеспечение безопасности на воде»</t>
  </si>
  <si>
    <t xml:space="preserve">951 0309 0330000000 000 </t>
  </si>
  <si>
    <t>Мероприятия по обеспечению безопасности на воде в рамках подпрограммы «Обеспечение безопасности на воде» муниципальной программы Калининского сельского поселения  «Защита населения и территории от чрезвычайных ситуаций, обеспечение пожарной безопасности и безопасности людей на водных объектах»(Иные закупки товаров, работ и услуг для обеспечения государственных</t>
  </si>
  <si>
    <t xml:space="preserve">951 0309 0330021710 000 </t>
  </si>
  <si>
    <t xml:space="preserve">951 0309 0330021710 200 </t>
  </si>
  <si>
    <t xml:space="preserve">951 0309 0330021710 240 </t>
  </si>
  <si>
    <t xml:space="preserve">951 0309 0330021710 244 </t>
  </si>
  <si>
    <t>ЖИЛИЩНО-КОММУНАЛЬНОЕ ХОЗЯЙСТВО</t>
  </si>
  <si>
    <t xml:space="preserve">951 0500 0000000000 000 </t>
  </si>
  <si>
    <t>Коммунальное хозяйство</t>
  </si>
  <si>
    <t xml:space="preserve">951 0502 0000000000 000 </t>
  </si>
  <si>
    <t>Энергосбережения и повышение энергетической эффективности</t>
  </si>
  <si>
    <t xml:space="preserve">951 0502 0800000000 000 </t>
  </si>
  <si>
    <t xml:space="preserve">951 0502 0810000000 000 </t>
  </si>
  <si>
    <t>системы электроснабжения,теплоснабжения и водоснабжения в рамках подпрограммы"Энергосбережение и повышение энергетической эффективности"муниципальной программы Калининского сельского поселения"Энергоэффективность и развитие энергетики"</t>
  </si>
  <si>
    <t xml:space="preserve">951 0502 0810022620 000 </t>
  </si>
  <si>
    <t xml:space="preserve">951 0502 0810022620 200 </t>
  </si>
  <si>
    <t xml:space="preserve">951 0502 0810022620 240 </t>
  </si>
  <si>
    <t xml:space="preserve">951 0502 0810022620 244 </t>
  </si>
  <si>
    <t>Благоустройство</t>
  </si>
  <si>
    <t xml:space="preserve">951 0503 0000000000 000 </t>
  </si>
  <si>
    <t>Муниципальная программа "Обеспечение качественными жилищно-коммунальными услугами населения"</t>
  </si>
  <si>
    <t xml:space="preserve">951 0503 0100000000 000 </t>
  </si>
  <si>
    <t>Подпрограмма «Создание условий для обеспечения качественными коммунальными услугами населения Калининского сельского поселения»</t>
  </si>
  <si>
    <t xml:space="preserve">951 0503 0120000000 000 </t>
  </si>
  <si>
    <t>Мероприятия по обслуживанию сетей уличного освещения в рамках подпрограмм"Создание условий для обеспечения качественными коммунальными услугами населения  Калининского сельского поселения"муниципальной программы Калининского сельского поселения"Обеспечения качественными жилищно-коммунальными услугами населения"(Иные закупки товаров ,работ и услуг для обеспечения государственных(муниципальных)нужд)</t>
  </si>
  <si>
    <t xml:space="preserve">951 0503 0120023010 000 </t>
  </si>
  <si>
    <t xml:space="preserve">951 0503 0120023010 200 </t>
  </si>
  <si>
    <t xml:space="preserve">951 0503 0120023010 240 </t>
  </si>
  <si>
    <t xml:space="preserve">951 0503 0120023010 244 </t>
  </si>
  <si>
    <t>Подпрограмма «Благоустройство населенных пунктов Калининского сельского поселения»</t>
  </si>
  <si>
    <t xml:space="preserve">951 0503 0130000000 000 </t>
  </si>
  <si>
    <t>Мероприятия по содержанию мест захоронения в рамках подпрограммы  «Благоустройство населенных пунктов Калининского сельского поселения» муниципальной программы Калининского сельского поселения «Обеспечение качественными жилищно-коммунальными услугами населения» (Иные закупки товаров, работ и услуг для обеспечения государственных (муниципальных) нужд)</t>
  </si>
  <si>
    <t xml:space="preserve">951 0503 0130023030 000 </t>
  </si>
  <si>
    <t xml:space="preserve">951 0503 0130023030 200 </t>
  </si>
  <si>
    <t xml:space="preserve">951 0503 0130023030 240 </t>
  </si>
  <si>
    <t xml:space="preserve">951 0503 0130023030 244 </t>
  </si>
  <si>
    <t>Мероприятия по повышению общего уровня благоустройства территории поселения, организации сбора и вывоза ТБО, озеленения населенных пунктов в рамках подпрограммы  «Благоустройство населенных пунктов Калининского сельского поселения» программы Калининского сельского поселения «Обеспечение качественными жилищно-коммунальными услугами населения»(Иные закупки товаров, работ и услуг для обеспечения государственных (муниципальных) нужд)</t>
  </si>
  <si>
    <t xml:space="preserve">951 0503 0130023040 000 </t>
  </si>
  <si>
    <t xml:space="preserve">951 0503 0130023040 200 </t>
  </si>
  <si>
    <t xml:space="preserve">951 0503 0130023040 240 </t>
  </si>
  <si>
    <t xml:space="preserve">951 0503 0130023040 244 </t>
  </si>
  <si>
    <t>ОХРАНА ОКРУЖАЮЩЕЙ СРЕДЫ</t>
  </si>
  <si>
    <t xml:space="preserve">951 0600 0000000000 000 </t>
  </si>
  <si>
    <t>Другие вопросы в области охраны окружающей среды</t>
  </si>
  <si>
    <t xml:space="preserve">951 0605 0000000000 000 </t>
  </si>
  <si>
    <t>Муниципальная программа Калининского сельского поселения «Охрана окружающей среды и рациональное природопользование»</t>
  </si>
  <si>
    <t xml:space="preserve">951 0605 0500000000 000 </t>
  </si>
  <si>
    <t>Подпрограмма «Формирование комплексной системы управления отходами и вторичными материальными ресурсами»</t>
  </si>
  <si>
    <t xml:space="preserve">951 0605 0520000000 000 </t>
  </si>
  <si>
    <t>Реализация направления расходов в рамках подпрограммы "Формирование комплексной системы управления отходами и вторичными материальными ресурсами" муниципальной программы Калининского сельского поселения "Охрана окружающей среды и рациональное природопользование" (Иные закупки товаров, работ и услуг для обеспечения государственных (муниципальных) нужд)</t>
  </si>
  <si>
    <t xml:space="preserve">951 0605 0520099990 000 </t>
  </si>
  <si>
    <t xml:space="preserve">951 0605 0520099990 200 </t>
  </si>
  <si>
    <t xml:space="preserve">951 0605 0520099990 240 </t>
  </si>
  <si>
    <t xml:space="preserve">951 0605 0520099990 244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</si>
  <si>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</si>
  <si>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</si>
  <si>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</si>
  <si>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</si>
  <si>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951 0705 9900000000 000 </t>
  </si>
  <si>
    <t xml:space="preserve">951 0705 9990000000 000 </t>
  </si>
  <si>
    <t>Расходы на обучение лиц,замещающих должности муниципальных служащих в рамках непрограммных расходов муниципальных органов Калиниского сельского поселения( Иные закупки товаров,работ и услуг для обеспечения государственных(муниципальных)нужд)</t>
  </si>
  <si>
    <t xml:space="preserve">951 0705 9990022950 000 </t>
  </si>
  <si>
    <t xml:space="preserve">951 0705 9990022950 200 </t>
  </si>
  <si>
    <t xml:space="preserve">951 0705 9990022950 240 </t>
  </si>
  <si>
    <t xml:space="preserve">951 0705 9990022950 244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</si>
  <si>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</si>
  <si>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</si>
  <si>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</si>
  <si>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</si>
  <si>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Калининского сельского поселения «Развитие культуры и туризма»</t>
  </si>
  <si>
    <t xml:space="preserve">951 0801 0400000000 000 </t>
  </si>
  <si>
    <t>Подпрограмма «Развитие культуры»</t>
  </si>
  <si>
    <t xml:space="preserve">951 0801 0410000000 000 </t>
  </si>
  <si>
    <t>Расходы на обеспечение деятельности (оказание услуг) муниципальных учреждений Калининского сельского поселения Цимлянского района в рамках подпрограммы «Развитие культуры» муниципальной программы Калининского сельского поселения «Развитие культуры и туризма» (Субсидии бюджетным учреждениям)</t>
  </si>
  <si>
    <t xml:space="preserve">951 0801 0410000590 000 </t>
  </si>
  <si>
    <t>Предоставление субсидий бюджетным, автономным учреждениям и иным некоммерческим организациям</t>
  </si>
  <si>
    <t xml:space="preserve">951 0801 0410000590 600 </t>
  </si>
  <si>
    <t>Субсидии бюджетным учреждениям</t>
  </si>
  <si>
    <t xml:space="preserve">951 0801 0410000590 610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</si>
  <si>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</si>
  <si>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951 0801 0410000590 611 </t>
  </si>
  <si>
    <t>Софинансирование на повышение заработной платы работникам муницпальных учреждений культуры Калининского сельского поселения в рамках подпрограммы Развитие культуры "муницпальной программы Калининского сельского поселения"Развитие культуры и туризма"</t>
  </si>
  <si>
    <t xml:space="preserve">951 0801 04100S3850 000 </t>
  </si>
  <si>
    <t xml:space="preserve">951 0801 04100S3850 600 </t>
  </si>
  <si>
    <t xml:space="preserve">951 0801 04100S3850 610 </t>
  </si>
  <si>
    <t xml:space="preserve">951 0801 04100S3850 611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</si>
  <si>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</si>
  <si>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</si>
  <si>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</si>
  <si>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</si>
  <si>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951 1001 9900000000 000 </t>
  </si>
  <si>
    <t xml:space="preserve">951 1001 9990000000 000 </t>
  </si>
  <si>
    <t>Выплата государственной пенсии за выслугу лет лицам, замещавшим муниципальные должности и должности муниципальной службы в рамках непрограммных расходов муниципальных органов Калининского сельского поселения (Социальные выплаты гражданам, кроме публичных нормативных социальных выплат)</t>
  </si>
  <si>
    <t xml:space="preserve">951 1001 9990010050 000 </t>
  </si>
  <si>
    <t>Социальное обеспечение и иные выплаты населению</t>
  </si>
  <si>
    <t xml:space="preserve">951 1001 9990010050 300 </t>
  </si>
  <si>
    <t>Социальные выплаты гражданам, кроме публичных нормативных социальных выплат</t>
  </si>
  <si>
    <t xml:space="preserve">951 1001 9990010050 320 </t>
  </si>
  <si>
    <t>Пособия, компенсации и иные социальные выплаты гражданам, кроме публичных нормативных обязательств</t>
  </si>
  <si>
    <t xml:space="preserve">951 1001 9990010050 321 </t>
  </si>
  <si>
    <t>ФИЗИЧЕСКАЯ КУЛЬТУРА И СПОРТ</t>
  </si>
  <si>
    <t xml:space="preserve">951 1100 0000000000 000 </t>
  </si>
  <si>
    <t>Физическая культура</t>
  </si>
  <si>
    <t xml:space="preserve">951 1101 0000000000 000 </t>
  </si>
  <si>
    <t>Муниципальная программа Калининского сельского поселения «Развитие физической культуры и спорта»</t>
  </si>
  <si>
    <t xml:space="preserve">951 1101 0600000000 000 </t>
  </si>
  <si>
    <t>Подпрограмма «Развитие физической культуры и массового спорта Калининского сельского поселения»</t>
  </si>
  <si>
    <t xml:space="preserve">951 1101 0610000000 000 </t>
  </si>
  <si>
    <t>Физкультурные и массовые спортивные мероприятия в рамках подпрограммы «Развитие физической культуры и массового спорта Калининского сельского поселения» муниципальной программы Калининского сельского поселения «Развитие физической культуры и спорта»  (Иные закупки товаров, работ и услуг для обеспечения государственных (муниципальных) нужд)</t>
  </si>
  <si>
    <t xml:space="preserve">951 1101 0610021950 000 </t>
  </si>
  <si>
    <t xml:space="preserve">951 1101 0610021950 200 </t>
  </si>
  <si>
    <t xml:space="preserve">951 1101 0610021950 240 </t>
  </si>
  <si>
    <t xml:space="preserve">951 1101 0610021950 244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</si>
  <si>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</si>
  <si>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</si>
  <si>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</si>
  <si>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</si>
  <si>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</si>
  <si>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</si>
  <si>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</si>
  <si>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</si>
  <si>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</si>
  <si>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</si>
  <si>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</si>
  <si>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</si>
  <si>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</si>
  <si>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</si>
  <si>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</si>
  <si>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</si>
  <si>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</si>
  <si>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</si>
  <si>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</si>
  <si>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</si>
  <si>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</si>
  <si>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Изменение остатков средств на счетах по учету средств бюджетов</t>
  </si>
  <si>
    <t>951 01050000000000000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</si>
  <si>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</si>
  <si>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</si>
  <si>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</si>
  <si>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</si>
  <si>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</si>
  <si>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</si>
  <si>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</si>
  <si>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</si>
  <si>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</si>
  <si>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</si>
  <si>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</si>
  <si>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</si>
  <si>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</si>
  <si>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</si>
  <si>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</si>
  <si>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</si>
  <si>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</si>
  <si>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</si>
  <si>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</si>
  <si>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C:\Users\User-1\Desktop\ф.117\117Y01.txt</t>
  </si>
  <si>
    <t>Доходы/EXPORT_SRC_CODE</t>
  </si>
  <si>
    <t>058041-01</t>
  </si>
  <si>
    <t>Доходы/PERIOD</t>
  </si>
  <si>
    <t>182 10102030012100110</t>
  </si>
  <si>
    <t>951 10606033102100110</t>
  </si>
  <si>
    <t>Руководитель                                                                Савушинский А.Г.</t>
  </si>
  <si>
    <t>Ведущий специалист-главный бухгалтер                        Кротова О.Ю.</t>
  </si>
  <si>
    <t>000 105 03010 01 0000 110</t>
  </si>
  <si>
    <t>951 105 03010 01 0000 110</t>
  </si>
  <si>
    <t>000 105 03000 01 0000 110</t>
  </si>
  <si>
    <t>182 105 03010 01 1000 110</t>
  </si>
  <si>
    <t>182 105 03010 01 2100 110</t>
  </si>
  <si>
    <t>951 10606043101000110</t>
  </si>
  <si>
    <t>951 10606043102100110</t>
  </si>
  <si>
    <t>Начальник сектора экономики и финансов                      Комленко О.Ю.</t>
  </si>
  <si>
    <t xml:space="preserve">951 0113 9990029100 244 </t>
  </si>
  <si>
    <t xml:space="preserve">951 0113 9990029100 240 </t>
  </si>
  <si>
    <t xml:space="preserve">951 0113 9990029100 200 </t>
  </si>
  <si>
    <t xml:space="preserve">951 0113 9990029100 000 </t>
  </si>
  <si>
    <t>Мероприятия осуществляемые за счет остатков ликвидируемого муниципального дорожного фонда в целях выполнения обязательств, связанных с принятием объектов дорожной деятельности в муниципальную собственность (Иные закупки товаров, работ и услуг для обеспечения государственных (муниципальных) нужд)</t>
  </si>
  <si>
    <t>Доходы, поступающие в порядке возмещения расхдов, понесенных в связи с эксплуатацией имущества поселений</t>
  </si>
  <si>
    <t>Доходы, поступающие в порядке возмещения расхдов, понесенных в связи с эксплуатацией имущества сельских поселений</t>
  </si>
  <si>
    <t>951 1 13 02065000000130</t>
  </si>
  <si>
    <t>951 1 13 02065100000130</t>
  </si>
  <si>
    <t>000 1 1600000000000000</t>
  </si>
  <si>
    <t>на 01.07.2018 г.</t>
  </si>
  <si>
    <t xml:space="preserve">951 0203 9990051180 122 </t>
  </si>
  <si>
    <t>02.07.2018г.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</si>
</sst>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10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sz val="10"/>
      <name val="Arial"/>
      <family val="2"/>
      <charset val="204"/>
    </font>
    <font>
      <sz val="8"/>
      <name val="Arial Cyr"/>
      <charset val="204"/>
    </font>
    <font>
      <b/>
      <sz val="8"/>
      <name val="Arial Cyr"/>
      <charset val="204"/>
    </font>
    <font>
      <sz val="8"/>
      <color indexed="8"/>
      <name val="Arial Cyr"/>
    </font>
    <font>
      <sz val="8"/>
      <color theme="1"/>
      <name val="Arial Cy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137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5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6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8" xfId="0" applyNumberFormat="1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0" xfId="0" applyNumberFormat="1" applyFont="1" applyBorder="1" applyAlignment="1" applyProtection="1">
      <alignment horizontal="left" wrapText="1"/>
    </xf>
    <xf numFmtId="49" fontId="2" fillId="0" borderId="11" xfId="0" applyNumberFormat="1" applyFont="1" applyBorder="1" applyAlignment="1" applyProtection="1">
      <alignment horizontal="center" wrapText="1"/>
    </xf>
    <xf numFmtId="49" fontId="2" fillId="0" borderId="12" xfId="0" applyNumberFormat="1" applyFont="1" applyBorder="1" applyAlignment="1" applyProtection="1">
      <alignment horizontal="center"/>
    </xf>
    <xf numFmtId="4" fontId="2" fillId="0" borderId="13" xfId="0" applyNumberFormat="1" applyFont="1" applyBorder="1" applyAlignment="1" applyProtection="1">
      <alignment horizontal="right"/>
    </xf>
    <xf numFmtId="49" fontId="2" fillId="0" borderId="15" xfId="0" applyNumberFormat="1" applyFont="1" applyBorder="1" applyAlignment="1" applyProtection="1">
      <alignment horizontal="left" wrapText="1"/>
    </xf>
    <xf numFmtId="49" fontId="2" fillId="0" borderId="16" xfId="0" applyNumberFormat="1" applyFont="1" applyBorder="1" applyAlignment="1" applyProtection="1">
      <alignment horizontal="center" wrapText="1"/>
    </xf>
    <xf numFmtId="49" fontId="2" fillId="0" borderId="17" xfId="0" applyNumberFormat="1" applyFont="1" applyBorder="1" applyAlignment="1" applyProtection="1">
      <alignment horizontal="center"/>
    </xf>
    <xf numFmtId="4" fontId="2" fillId="0" borderId="18" xfId="0" applyNumberFormat="1" applyFont="1" applyBorder="1" applyAlignment="1" applyProtection="1">
      <alignment horizontal="right"/>
    </xf>
    <xf numFmtId="4" fontId="2" fillId="0" borderId="19" xfId="0" applyNumberFormat="1" applyFont="1" applyBorder="1" applyAlignment="1" applyProtection="1">
      <alignment horizontal="right"/>
    </xf>
    <xf numFmtId="49" fontId="2" fillId="0" borderId="20" xfId="0" applyNumberFormat="1" applyFont="1" applyBorder="1" applyAlignment="1" applyProtection="1">
      <alignment horizontal="left" wrapText="1"/>
    </xf>
    <xf numFmtId="49" fontId="2" fillId="0" borderId="21" xfId="0" applyNumberFormat="1" applyFont="1" applyBorder="1" applyAlignment="1" applyProtection="1">
      <alignment horizontal="center" wrapText="1"/>
    </xf>
    <xf numFmtId="49" fontId="2" fillId="0" borderId="22" xfId="0" applyNumberFormat="1" applyFont="1" applyBorder="1" applyAlignment="1" applyProtection="1">
      <alignment horizontal="center"/>
    </xf>
    <xf numFmtId="4" fontId="2" fillId="0" borderId="23" xfId="0" applyNumberFormat="1" applyFont="1" applyBorder="1" applyAlignment="1" applyProtection="1">
      <alignment horizontal="right"/>
    </xf>
    <xf numFmtId="4" fontId="2" fillId="0" borderId="24" xfId="0" applyNumberFormat="1" applyFont="1" applyBorder="1" applyAlignment="1" applyProtection="1">
      <alignment horizontal="right"/>
    </xf>
    <xf numFmtId="165" fontId="2" fillId="0" borderId="20" xfId="0" applyNumberFormat="1" applyFont="1" applyBorder="1" applyAlignment="1" applyProtection="1">
      <alignment horizontal="left" wrapText="1"/>
    </xf>
    <xf numFmtId="0" fontId="2" fillId="0" borderId="25" xfId="0" applyFont="1" applyBorder="1" applyAlignment="1" applyProtection="1">
      <alignment horizontal="left"/>
    </xf>
    <xf numFmtId="0" fontId="2" fillId="0" borderId="26" xfId="0" applyFont="1" applyBorder="1" applyAlignment="1" applyProtection="1">
      <alignment horizontal="center"/>
    </xf>
    <xf numFmtId="49" fontId="2" fillId="0" borderId="26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27" xfId="0" applyFont="1" applyBorder="1" applyAlignment="1" applyProtection="1">
      <alignment vertical="center" wrapText="1"/>
    </xf>
    <xf numFmtId="49" fontId="2" fillId="0" borderId="27" xfId="0" applyNumberFormat="1" applyFont="1" applyBorder="1" applyAlignment="1" applyProtection="1">
      <alignment horizontal="center" vertical="center" wrapText="1"/>
    </xf>
    <xf numFmtId="49" fontId="2" fillId="0" borderId="28" xfId="0" applyNumberFormat="1" applyFont="1" applyBorder="1" applyAlignment="1" applyProtection="1">
      <alignment vertical="center"/>
    </xf>
    <xf numFmtId="0" fontId="2" fillId="0" borderId="22" xfId="0" applyFont="1" applyBorder="1" applyAlignment="1" applyProtection="1">
      <alignment vertical="center" wrapText="1"/>
    </xf>
    <xf numFmtId="49" fontId="2" fillId="0" borderId="22" xfId="0" applyNumberFormat="1" applyFont="1" applyBorder="1" applyAlignment="1" applyProtection="1">
      <alignment horizontal="center" vertical="center" wrapText="1"/>
    </xf>
    <xf numFmtId="49" fontId="2" fillId="0" borderId="24" xfId="0" applyNumberFormat="1" applyFont="1" applyBorder="1" applyAlignment="1" applyProtection="1">
      <alignment vertical="center"/>
    </xf>
    <xf numFmtId="49" fontId="2" fillId="0" borderId="7" xfId="0" applyNumberFormat="1" applyFont="1" applyBorder="1" applyAlignment="1" applyProtection="1">
      <alignment horizontal="center" vertical="center"/>
    </xf>
    <xf numFmtId="49" fontId="4" fillId="0" borderId="20" xfId="0" applyNumberFormat="1" applyFont="1" applyBorder="1" applyAlignment="1" applyProtection="1">
      <alignment horizontal="left" wrapText="1"/>
    </xf>
    <xf numFmtId="49" fontId="4" fillId="0" borderId="29" xfId="0" applyNumberFormat="1" applyFont="1" applyBorder="1" applyAlignment="1" applyProtection="1">
      <alignment horizontal="center" wrapText="1"/>
    </xf>
    <xf numFmtId="49" fontId="4" fillId="0" borderId="22" xfId="0" applyNumberFormat="1" applyFont="1" applyBorder="1" applyAlignment="1" applyProtection="1">
      <alignment horizontal="center"/>
    </xf>
    <xf numFmtId="4" fontId="4" fillId="0" borderId="23" xfId="0" applyNumberFormat="1" applyFont="1" applyBorder="1" applyAlignment="1" applyProtection="1">
      <alignment horizontal="right"/>
    </xf>
    <xf numFmtId="4" fontId="4" fillId="0" borderId="22" xfId="0" applyNumberFormat="1" applyFont="1" applyBorder="1" applyAlignment="1" applyProtection="1">
      <alignment horizontal="right"/>
    </xf>
    <xf numFmtId="4" fontId="4" fillId="0" borderId="24" xfId="0" applyNumberFormat="1" applyFont="1" applyBorder="1" applyAlignment="1" applyProtection="1">
      <alignment horizontal="right"/>
    </xf>
    <xf numFmtId="0" fontId="2" fillId="0" borderId="15" xfId="0" applyFont="1" applyBorder="1" applyAlignment="1" applyProtection="1"/>
    <xf numFmtId="0" fontId="3" fillId="0" borderId="16" xfId="0" applyFont="1" applyBorder="1" applyAlignment="1" applyProtection="1"/>
    <xf numFmtId="0" fontId="3" fillId="0" borderId="17" xfId="0" applyFont="1" applyBorder="1" applyAlignment="1" applyProtection="1">
      <alignment horizontal="center"/>
    </xf>
    <xf numFmtId="0" fontId="3" fillId="0" borderId="18" xfId="0" applyFont="1" applyBorder="1" applyAlignment="1" applyProtection="1">
      <alignment horizontal="right"/>
    </xf>
    <xf numFmtId="0" fontId="3" fillId="0" borderId="18" xfId="0" applyFont="1" applyBorder="1" applyAlignment="1" applyProtection="1"/>
    <xf numFmtId="0" fontId="3" fillId="0" borderId="19" xfId="0" applyFont="1" applyBorder="1" applyAlignment="1" applyProtection="1"/>
    <xf numFmtId="49" fontId="2" fillId="0" borderId="14" xfId="0" applyNumberFormat="1" applyFont="1" applyBorder="1" applyAlignment="1" applyProtection="1">
      <alignment horizontal="center" wrapText="1"/>
    </xf>
    <xf numFmtId="4" fontId="2" fillId="0" borderId="12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165" fontId="2" fillId="0" borderId="10" xfId="0" applyNumberFormat="1" applyFont="1" applyBorder="1" applyAlignment="1" applyProtection="1">
      <alignment horizontal="left" wrapText="1"/>
    </xf>
    <xf numFmtId="0" fontId="3" fillId="0" borderId="31" xfId="0" applyFont="1" applyBorder="1" applyAlignment="1" applyProtection="1"/>
    <xf numFmtId="0" fontId="3" fillId="0" borderId="32" xfId="0" applyFont="1" applyBorder="1" applyAlignment="1" applyProtection="1"/>
    <xf numFmtId="0" fontId="3" fillId="0" borderId="32" xfId="0" applyFont="1" applyBorder="1" applyAlignment="1" applyProtection="1">
      <alignment horizontal="center"/>
    </xf>
    <xf numFmtId="0" fontId="3" fillId="0" borderId="32" xfId="0" applyFont="1" applyBorder="1" applyAlignment="1" applyProtection="1">
      <alignment horizontal="right"/>
    </xf>
    <xf numFmtId="49" fontId="2" fillId="0" borderId="30" xfId="0" applyNumberFormat="1" applyFont="1" applyBorder="1" applyAlignment="1" applyProtection="1">
      <alignment horizontal="left" wrapText="1"/>
    </xf>
    <xf numFmtId="49" fontId="2" fillId="0" borderId="33" xfId="0" applyNumberFormat="1" applyFont="1" applyBorder="1" applyAlignment="1" applyProtection="1">
      <alignment horizontal="center" wrapText="1"/>
    </xf>
    <xf numFmtId="49" fontId="2" fillId="0" borderId="34" xfId="0" applyNumberFormat="1" applyFont="1" applyBorder="1" applyAlignment="1" applyProtection="1">
      <alignment horizontal="center"/>
    </xf>
    <xf numFmtId="4" fontId="2" fillId="0" borderId="35" xfId="0" applyNumberFormat="1" applyFont="1" applyBorder="1" applyAlignment="1" applyProtection="1">
      <alignment horizontal="right"/>
    </xf>
    <xf numFmtId="4" fontId="2" fillId="0" borderId="36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37" xfId="0" applyNumberFormat="1" applyFont="1" applyBorder="1" applyAlignment="1" applyProtection="1">
      <alignment horizontal="left" wrapText="1"/>
    </xf>
    <xf numFmtId="49" fontId="4" fillId="0" borderId="11" xfId="0" applyNumberFormat="1" applyFont="1" applyBorder="1" applyAlignment="1" applyProtection="1">
      <alignment horizontal="center" wrapText="1"/>
    </xf>
    <xf numFmtId="49" fontId="4" fillId="0" borderId="13" xfId="0" applyNumberFormat="1" applyFont="1" applyBorder="1" applyAlignment="1" applyProtection="1">
      <alignment horizontal="center" wrapText="1"/>
    </xf>
    <xf numFmtId="4" fontId="4" fillId="0" borderId="13" xfId="0" applyNumberFormat="1" applyFont="1" applyBorder="1" applyAlignment="1" applyProtection="1">
      <alignment horizontal="right"/>
    </xf>
    <xf numFmtId="4" fontId="4" fillId="0" borderId="30" xfId="0" applyNumberFormat="1" applyFont="1" applyBorder="1" applyAlignment="1" applyProtection="1">
      <alignment horizontal="right"/>
    </xf>
    <xf numFmtId="0" fontId="2" fillId="0" borderId="38" xfId="0" applyFont="1" applyBorder="1" applyAlignment="1" applyProtection="1">
      <alignment horizontal="left"/>
    </xf>
    <xf numFmtId="0" fontId="2" fillId="0" borderId="16" xfId="0" applyFont="1" applyBorder="1" applyAlignment="1" applyProtection="1">
      <alignment horizontal="center"/>
    </xf>
    <xf numFmtId="0" fontId="2" fillId="0" borderId="18" xfId="0" applyFont="1" applyBorder="1" applyAlignment="1" applyProtection="1">
      <alignment horizontal="center"/>
    </xf>
    <xf numFmtId="49" fontId="2" fillId="0" borderId="18" xfId="0" applyNumberFormat="1" applyFont="1" applyBorder="1" applyAlignment="1" applyProtection="1">
      <alignment horizontal="center"/>
    </xf>
    <xf numFmtId="49" fontId="2" fillId="0" borderId="19" xfId="0" applyNumberFormat="1" applyFont="1" applyBorder="1" applyAlignment="1" applyProtection="1">
      <alignment horizontal="center"/>
    </xf>
    <xf numFmtId="49" fontId="4" fillId="0" borderId="21" xfId="0" applyNumberFormat="1" applyFont="1" applyBorder="1" applyAlignment="1" applyProtection="1">
      <alignment horizontal="center" wrapText="1"/>
    </xf>
    <xf numFmtId="49" fontId="4" fillId="0" borderId="23" xfId="0" applyNumberFormat="1" applyFont="1" applyBorder="1" applyAlignment="1" applyProtection="1">
      <alignment horizontal="center" wrapText="1"/>
    </xf>
    <xf numFmtId="49" fontId="2" fillId="0" borderId="13" xfId="0" applyNumberFormat="1" applyFont="1" applyBorder="1" applyAlignment="1" applyProtection="1">
      <alignment horizontal="center" wrapText="1"/>
    </xf>
    <xf numFmtId="0" fontId="3" fillId="0" borderId="25" xfId="0" applyFont="1" applyBorder="1" applyAlignment="1" applyProtection="1">
      <alignment horizontal="left"/>
    </xf>
    <xf numFmtId="0" fontId="3" fillId="0" borderId="26" xfId="0" applyFont="1" applyBorder="1" applyAlignment="1" applyProtection="1">
      <alignment horizontal="center"/>
    </xf>
    <xf numFmtId="0" fontId="3" fillId="0" borderId="26" xfId="0" applyFont="1" applyBorder="1" applyAlignment="1" applyProtection="1">
      <alignment horizontal="left"/>
    </xf>
    <xf numFmtId="49" fontId="3" fillId="0" borderId="26" xfId="0" applyNumberFormat="1" applyFont="1" applyBorder="1" applyAlignment="1" applyProtection="1"/>
    <xf numFmtId="0" fontId="3" fillId="0" borderId="26" xfId="0" applyFont="1" applyBorder="1" applyAlignment="1" applyProtection="1"/>
    <xf numFmtId="4" fontId="6" fillId="0" borderId="23" xfId="0" applyNumberFormat="1" applyFont="1" applyBorder="1" applyAlignment="1" applyProtection="1">
      <alignment horizontal="right"/>
    </xf>
    <xf numFmtId="4" fontId="6" fillId="0" borderId="22" xfId="0" applyNumberFormat="1" applyFont="1" applyBorder="1" applyAlignment="1" applyProtection="1">
      <alignment horizontal="right"/>
    </xf>
    <xf numFmtId="4" fontId="7" fillId="0" borderId="23" xfId="0" applyNumberFormat="1" applyFont="1" applyBorder="1" applyAlignment="1" applyProtection="1">
      <alignment horizontal="right"/>
    </xf>
    <xf numFmtId="4" fontId="7" fillId="0" borderId="22" xfId="0" applyNumberFormat="1" applyFont="1" applyBorder="1" applyAlignment="1" applyProtection="1">
      <alignment horizontal="right"/>
    </xf>
    <xf numFmtId="4" fontId="6" fillId="0" borderId="13" xfId="0" applyNumberFormat="1" applyFont="1" applyBorder="1" applyAlignment="1" applyProtection="1">
      <alignment horizontal="right"/>
    </xf>
    <xf numFmtId="0" fontId="5" fillId="0" borderId="0" xfId="0" applyFont="1"/>
    <xf numFmtId="4" fontId="8" fillId="0" borderId="23" xfId="0" applyNumberFormat="1" applyFont="1" applyBorder="1" applyAlignment="1" applyProtection="1">
      <alignment horizontal="right"/>
    </xf>
    <xf numFmtId="4" fontId="8" fillId="0" borderId="24" xfId="0" applyNumberFormat="1" applyFont="1" applyBorder="1" applyAlignment="1" applyProtection="1">
      <alignment horizontal="right"/>
    </xf>
    <xf numFmtId="49" fontId="8" fillId="0" borderId="22" xfId="0" applyNumberFormat="1" applyFont="1" applyBorder="1" applyAlignment="1" applyProtection="1">
      <alignment horizontal="center"/>
    </xf>
    <xf numFmtId="4" fontId="2" fillId="2" borderId="13" xfId="0" applyNumberFormat="1" applyFont="1" applyFill="1" applyBorder="1" applyAlignment="1" applyProtection="1">
      <alignment horizontal="right"/>
    </xf>
    <xf numFmtId="0" fontId="2" fillId="0" borderId="13" xfId="0" applyNumberFormat="1" applyFont="1" applyBorder="1" applyAlignment="1" applyProtection="1">
      <alignment horizontal="right"/>
    </xf>
    <xf numFmtId="4" fontId="2" fillId="0" borderId="12" xfId="0" applyNumberFormat="1" applyFont="1" applyBorder="1" applyAlignment="1" applyProtection="1">
      <alignment horizontal="center"/>
    </xf>
    <xf numFmtId="0" fontId="2" fillId="0" borderId="23" xfId="0" applyNumberFormat="1" applyFont="1" applyBorder="1" applyAlignment="1" applyProtection="1">
      <alignment horizontal="right"/>
    </xf>
    <xf numFmtId="4" fontId="2" fillId="0" borderId="22" xfId="0" applyNumberFormat="1" applyFont="1" applyBorder="1" applyAlignment="1" applyProtection="1">
      <alignment horizontal="right"/>
    </xf>
    <xf numFmtId="0" fontId="2" fillId="0" borderId="24" xfId="0" applyNumberFormat="1" applyFont="1" applyBorder="1" applyAlignment="1" applyProtection="1">
      <alignment horizontal="right"/>
    </xf>
    <xf numFmtId="0" fontId="2" fillId="0" borderId="14" xfId="0" applyNumberFormat="1" applyFont="1" applyBorder="1" applyAlignment="1" applyProtection="1">
      <alignment horizontal="right"/>
    </xf>
    <xf numFmtId="4" fontId="9" fillId="3" borderId="13" xfId="0" applyNumberFormat="1" applyFont="1" applyFill="1" applyBorder="1" applyAlignment="1" applyProtection="1">
      <alignment horizontal="right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39" xfId="0" applyNumberFormat="1" applyFont="1" applyBorder="1" applyAlignment="1" applyProtection="1">
      <alignment horizontal="left" wrapText="1"/>
    </xf>
    <xf numFmtId="49" fontId="3" fillId="0" borderId="39" xfId="0" applyNumberFormat="1" applyFont="1" applyBorder="1" applyAlignment="1" applyProtection="1">
      <alignment wrapText="1"/>
    </xf>
    <xf numFmtId="49" fontId="2" fillId="0" borderId="31" xfId="0" applyNumberFormat="1" applyFont="1" applyBorder="1" applyAlignment="1" applyProtection="1">
      <alignment horizontal="left" wrapText="1"/>
    </xf>
    <xf numFmtId="0" fontId="2" fillId="0" borderId="40" xfId="0" applyFont="1" applyBorder="1" applyAlignment="1" applyProtection="1">
      <alignment horizontal="center" vertical="center" wrapText="1"/>
    </xf>
    <xf numFmtId="0" fontId="2" fillId="0" borderId="41" xfId="0" applyFont="1" applyBorder="1" applyAlignment="1" applyProtection="1">
      <alignment horizontal="center" vertical="center" wrapText="1"/>
    </xf>
    <xf numFmtId="0" fontId="2" fillId="0" borderId="21" xfId="0" applyFont="1" applyBorder="1" applyAlignment="1" applyProtection="1">
      <alignment horizontal="center" vertical="center" wrapText="1"/>
    </xf>
    <xf numFmtId="49" fontId="2" fillId="0" borderId="42" xfId="0" applyNumberFormat="1" applyFont="1" applyBorder="1" applyAlignment="1" applyProtection="1">
      <alignment horizontal="center" vertical="center" wrapText="1"/>
    </xf>
    <xf numFmtId="49" fontId="2" fillId="0" borderId="28" xfId="0" applyNumberFormat="1" applyFont="1" applyBorder="1" applyAlignment="1" applyProtection="1">
      <alignment horizontal="center" vertical="center" wrapText="1"/>
    </xf>
    <xf numFmtId="49" fontId="2" fillId="0" borderId="24" xfId="0" applyNumberFormat="1" applyFont="1" applyBorder="1" applyAlignment="1" applyProtection="1">
      <alignment horizontal="center" vertical="center" wrapText="1"/>
    </xf>
    <xf numFmtId="49" fontId="2" fillId="0" borderId="43" xfId="0" applyNumberFormat="1" applyFont="1" applyBorder="1" applyAlignment="1" applyProtection="1">
      <alignment horizontal="center" vertical="center" wrapText="1"/>
    </xf>
    <xf numFmtId="49" fontId="2" fillId="0" borderId="44" xfId="0" applyNumberFormat="1" applyFont="1" applyBorder="1" applyAlignment="1" applyProtection="1">
      <alignment horizontal="center" vertical="center" wrapText="1"/>
    </xf>
    <xf numFmtId="49" fontId="2" fillId="0" borderId="23" xfId="0" applyNumberFormat="1" applyFont="1" applyBorder="1" applyAlignment="1" applyProtection="1">
      <alignment horizontal="center" vertical="center" wrapText="1"/>
    </xf>
    <xf numFmtId="0" fontId="2" fillId="0" borderId="43" xfId="0" applyFont="1" applyBorder="1" applyAlignment="1" applyProtection="1">
      <alignment horizontal="center" vertical="center" wrapText="1"/>
    </xf>
    <xf numFmtId="0" fontId="2" fillId="0" borderId="44" xfId="0" applyFont="1" applyBorder="1" applyAlignment="1" applyProtection="1">
      <alignment horizontal="center" vertical="center" wrapText="1"/>
    </xf>
    <xf numFmtId="0" fontId="2" fillId="0" borderId="23" xfId="0" applyFont="1" applyBorder="1" applyAlignment="1" applyProtection="1">
      <alignment horizontal="center" vertical="center" wrapText="1"/>
    </xf>
    <xf numFmtId="0" fontId="2" fillId="0" borderId="45" xfId="0" applyFont="1" applyBorder="1" applyAlignment="1" applyProtection="1">
      <alignment horizontal="center" vertical="center" wrapText="1"/>
    </xf>
    <xf numFmtId="0" fontId="2" fillId="0" borderId="27" xfId="0" applyFont="1" applyBorder="1" applyAlignment="1" applyProtection="1">
      <alignment horizontal="center" vertical="center" wrapText="1"/>
    </xf>
    <xf numFmtId="0" fontId="2" fillId="0" borderId="40" xfId="0" applyFont="1" applyBorder="1" applyAlignment="1" applyProtection="1">
      <alignment horizontal="center" vertical="center"/>
    </xf>
    <xf numFmtId="0" fontId="2" fillId="0" borderId="41" xfId="0" applyFont="1" applyBorder="1" applyAlignment="1" applyProtection="1">
      <alignment horizontal="center" vertical="center"/>
    </xf>
    <xf numFmtId="0" fontId="2" fillId="0" borderId="21" xfId="0" applyFont="1" applyBorder="1" applyAlignment="1" applyProtection="1">
      <alignment horizontal="center" vertical="center"/>
    </xf>
    <xf numFmtId="49" fontId="2" fillId="0" borderId="43" xfId="0" applyNumberFormat="1" applyFont="1" applyBorder="1" applyAlignment="1" applyProtection="1">
      <alignment horizontal="center" vertical="center"/>
    </xf>
    <xf numFmtId="49" fontId="2" fillId="0" borderId="44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2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7"/>
  <sheetViews>
    <sheetView showGridLines="0" topLeftCell="A84" workbookViewId="0">
      <selection activeCell="C98" sqref="C98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11"/>
      <c r="B1" s="111"/>
      <c r="C1" s="111"/>
      <c r="D1" s="111"/>
      <c r="E1" s="2"/>
      <c r="F1" s="2"/>
    </row>
    <row r="2" spans="1:6" ht="16.899999999999999" customHeight="1" x14ac:dyDescent="0.25">
      <c r="A2" s="111" t="s">
        <v>0</v>
      </c>
      <c r="B2" s="111"/>
      <c r="C2" s="111"/>
      <c r="D2" s="111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112" t="s">
        <v>443</v>
      </c>
      <c r="B4" s="112"/>
      <c r="C4" s="112"/>
      <c r="D4" s="112"/>
      <c r="E4" s="3" t="s">
        <v>4</v>
      </c>
      <c r="F4" s="8">
        <v>43282</v>
      </c>
    </row>
    <row r="5" spans="1:6" x14ac:dyDescent="0.2">
      <c r="A5" s="9"/>
      <c r="B5" s="9"/>
      <c r="C5" s="9"/>
      <c r="D5" s="9"/>
      <c r="E5" s="3" t="s">
        <v>5</v>
      </c>
      <c r="F5" s="10" t="s">
        <v>17</v>
      </c>
    </row>
    <row r="6" spans="1:6" x14ac:dyDescent="0.2">
      <c r="A6" s="11" t="s">
        <v>6</v>
      </c>
      <c r="B6" s="113" t="s">
        <v>13</v>
      </c>
      <c r="C6" s="114"/>
      <c r="D6" s="114"/>
      <c r="E6" s="3" t="s">
        <v>7</v>
      </c>
      <c r="F6" s="10" t="s">
        <v>18</v>
      </c>
    </row>
    <row r="7" spans="1:6" x14ac:dyDescent="0.2">
      <c r="A7" s="11" t="s">
        <v>8</v>
      </c>
      <c r="B7" s="115" t="s">
        <v>14</v>
      </c>
      <c r="C7" s="115"/>
      <c r="D7" s="115"/>
      <c r="E7" s="3" t="s">
        <v>9</v>
      </c>
      <c r="F7" s="12" t="s">
        <v>19</v>
      </c>
    </row>
    <row r="8" spans="1:6" x14ac:dyDescent="0.2">
      <c r="A8" s="11" t="s">
        <v>15</v>
      </c>
      <c r="B8" s="11"/>
      <c r="C8" s="11"/>
      <c r="D8" s="13"/>
      <c r="E8" s="3"/>
      <c r="F8" s="14"/>
    </row>
    <row r="9" spans="1:6" x14ac:dyDescent="0.2">
      <c r="A9" s="11" t="s">
        <v>16</v>
      </c>
      <c r="B9" s="11"/>
      <c r="C9" s="15"/>
      <c r="D9" s="13"/>
      <c r="E9" s="3" t="s">
        <v>10</v>
      </c>
      <c r="F9" s="16" t="s">
        <v>11</v>
      </c>
    </row>
    <row r="10" spans="1:6" ht="20.25" customHeight="1" x14ac:dyDescent="0.25">
      <c r="A10" s="111" t="s">
        <v>20</v>
      </c>
      <c r="B10" s="111"/>
      <c r="C10" s="111"/>
      <c r="D10" s="111"/>
      <c r="E10" s="1"/>
      <c r="F10" s="17"/>
    </row>
    <row r="11" spans="1:6" ht="4.1500000000000004" customHeight="1" x14ac:dyDescent="0.2">
      <c r="A11" s="116" t="s">
        <v>21</v>
      </c>
      <c r="B11" s="125" t="s">
        <v>22</v>
      </c>
      <c r="C11" s="125" t="s">
        <v>23</v>
      </c>
      <c r="D11" s="122" t="s">
        <v>24</v>
      </c>
      <c r="E11" s="122" t="s">
        <v>25</v>
      </c>
      <c r="F11" s="119" t="s">
        <v>26</v>
      </c>
    </row>
    <row r="12" spans="1:6" ht="3.6" customHeight="1" x14ac:dyDescent="0.2">
      <c r="A12" s="117"/>
      <c r="B12" s="126"/>
      <c r="C12" s="126"/>
      <c r="D12" s="123"/>
      <c r="E12" s="123"/>
      <c r="F12" s="120"/>
    </row>
    <row r="13" spans="1:6" ht="3" customHeight="1" x14ac:dyDescent="0.2">
      <c r="A13" s="117"/>
      <c r="B13" s="126"/>
      <c r="C13" s="126"/>
      <c r="D13" s="123"/>
      <c r="E13" s="123"/>
      <c r="F13" s="120"/>
    </row>
    <row r="14" spans="1:6" ht="3" customHeight="1" x14ac:dyDescent="0.2">
      <c r="A14" s="117"/>
      <c r="B14" s="126"/>
      <c r="C14" s="126"/>
      <c r="D14" s="123"/>
      <c r="E14" s="123"/>
      <c r="F14" s="120"/>
    </row>
    <row r="15" spans="1:6" ht="3" customHeight="1" x14ac:dyDescent="0.2">
      <c r="A15" s="117"/>
      <c r="B15" s="126"/>
      <c r="C15" s="126"/>
      <c r="D15" s="123"/>
      <c r="E15" s="123"/>
      <c r="F15" s="120"/>
    </row>
    <row r="16" spans="1:6" ht="3" customHeight="1" x14ac:dyDescent="0.2">
      <c r="A16" s="117"/>
      <c r="B16" s="126"/>
      <c r="C16" s="126"/>
      <c r="D16" s="123"/>
      <c r="E16" s="123"/>
      <c r="F16" s="120"/>
    </row>
    <row r="17" spans="1:6" ht="23.45" customHeight="1" x14ac:dyDescent="0.2">
      <c r="A17" s="118"/>
      <c r="B17" s="127"/>
      <c r="C17" s="127"/>
      <c r="D17" s="124"/>
      <c r="E17" s="124"/>
      <c r="F17" s="121"/>
    </row>
    <row r="18" spans="1:6" ht="12.6" customHeight="1" x14ac:dyDescent="0.2">
      <c r="A18" s="18">
        <v>1</v>
      </c>
      <c r="B18" s="19">
        <v>2</v>
      </c>
      <c r="C18" s="20">
        <v>3</v>
      </c>
      <c r="D18" s="21" t="s">
        <v>27</v>
      </c>
      <c r="E18" s="22" t="s">
        <v>28</v>
      </c>
      <c r="F18" s="23" t="s">
        <v>29</v>
      </c>
    </row>
    <row r="19" spans="1:6" x14ac:dyDescent="0.2">
      <c r="A19" s="24" t="s">
        <v>30</v>
      </c>
      <c r="B19" s="25" t="s">
        <v>31</v>
      </c>
      <c r="C19" s="26" t="s">
        <v>32</v>
      </c>
      <c r="D19" s="27">
        <f>D21+D74</f>
        <v>12433200</v>
      </c>
      <c r="E19" s="109">
        <f>E21+E74</f>
        <v>6661139.96</v>
      </c>
      <c r="F19" s="27">
        <f>D19-E19</f>
        <v>5772060.04</v>
      </c>
    </row>
    <row r="20" spans="1:6" x14ac:dyDescent="0.2">
      <c r="A20" s="28" t="s">
        <v>33</v>
      </c>
      <c r="B20" s="29"/>
      <c r="C20" s="30"/>
      <c r="D20" s="31"/>
      <c r="E20" s="31"/>
      <c r="F20" s="32"/>
    </row>
    <row r="21" spans="1:6" x14ac:dyDescent="0.2">
      <c r="A21" s="33" t="s">
        <v>34</v>
      </c>
      <c r="B21" s="34" t="s">
        <v>31</v>
      </c>
      <c r="C21" s="35" t="s">
        <v>35</v>
      </c>
      <c r="D21" s="36">
        <f>D22+D38+D44+D58+D62+D68</f>
        <v>3769500</v>
      </c>
      <c r="E21" s="36">
        <f>E22+E38+E44+E58+E62+E66+E68</f>
        <v>901164.96</v>
      </c>
      <c r="F21" s="37">
        <f>D21-E21</f>
        <v>2868335.04</v>
      </c>
    </row>
    <row r="22" spans="1:6" x14ac:dyDescent="0.2">
      <c r="A22" s="33" t="s">
        <v>36</v>
      </c>
      <c r="B22" s="34" t="s">
        <v>31</v>
      </c>
      <c r="C22" s="35" t="s">
        <v>37</v>
      </c>
      <c r="D22" s="36">
        <v>522000</v>
      </c>
      <c r="E22" s="36">
        <f>E23</f>
        <v>350971.47</v>
      </c>
      <c r="F22" s="37">
        <f>F23</f>
        <v>171028.53000000003</v>
      </c>
    </row>
    <row r="23" spans="1:6" x14ac:dyDescent="0.2">
      <c r="A23" s="33" t="s">
        <v>38</v>
      </c>
      <c r="B23" s="34" t="s">
        <v>31</v>
      </c>
      <c r="C23" s="35" t="s">
        <v>39</v>
      </c>
      <c r="D23" s="36">
        <v>522000</v>
      </c>
      <c r="E23" s="36">
        <f>E24</f>
        <v>350971.47</v>
      </c>
      <c r="F23" s="37">
        <f>D23-E23</f>
        <v>171028.53000000003</v>
      </c>
    </row>
    <row r="24" spans="1:6" x14ac:dyDescent="0.2">
      <c r="A24" s="33" t="s">
        <v>38</v>
      </c>
      <c r="B24" s="34" t="s">
        <v>31</v>
      </c>
      <c r="C24" s="35" t="s">
        <v>40</v>
      </c>
      <c r="D24" s="36">
        <v>522000</v>
      </c>
      <c r="E24" s="36">
        <f>E25+E30+E34</f>
        <v>350971.47</v>
      </c>
      <c r="F24" s="37">
        <f>FIO-E24</f>
        <v>171028.53000000003</v>
      </c>
    </row>
    <row r="25" spans="1:6" ht="67.5" x14ac:dyDescent="0.2">
      <c r="A25" s="33" t="s">
        <v>42</v>
      </c>
      <c r="B25" s="34" t="s">
        <v>31</v>
      </c>
      <c r="C25" s="35" t="s">
        <v>43</v>
      </c>
      <c r="D25" s="36">
        <f>D26</f>
        <v>522000</v>
      </c>
      <c r="E25" s="36">
        <f>E26+E27+E28+E29</f>
        <v>350585.37</v>
      </c>
      <c r="F25" s="37">
        <f>D25-E25</f>
        <v>171414.63</v>
      </c>
    </row>
    <row r="26" spans="1:6" ht="90" x14ac:dyDescent="0.2">
      <c r="A26" s="38" t="s">
        <v>44</v>
      </c>
      <c r="B26" s="34" t="s">
        <v>31</v>
      </c>
      <c r="C26" s="35" t="s">
        <v>45</v>
      </c>
      <c r="D26" s="36">
        <v>522000</v>
      </c>
      <c r="E26" s="36">
        <v>346186.14</v>
      </c>
      <c r="F26" s="37">
        <v>-149206.51999999999</v>
      </c>
    </row>
    <row r="27" spans="1:6" ht="67.5" x14ac:dyDescent="0.2">
      <c r="A27" s="38" t="s">
        <v>46</v>
      </c>
      <c r="B27" s="34" t="s">
        <v>31</v>
      </c>
      <c r="C27" s="35" t="s">
        <v>47</v>
      </c>
      <c r="D27" s="36"/>
      <c r="E27" s="36">
        <v>4273.8599999999997</v>
      </c>
      <c r="F27" s="37">
        <f>D27-E27</f>
        <v>-4273.8599999999997</v>
      </c>
    </row>
    <row r="28" spans="1:6" ht="90" x14ac:dyDescent="0.2">
      <c r="A28" s="38" t="s">
        <v>48</v>
      </c>
      <c r="B28" s="34" t="s">
        <v>31</v>
      </c>
      <c r="C28" s="35" t="s">
        <v>49</v>
      </c>
      <c r="D28" s="36"/>
      <c r="E28" s="36">
        <v>125.37</v>
      </c>
      <c r="F28" s="37">
        <f>D28-E28</f>
        <v>-125.37</v>
      </c>
    </row>
    <row r="29" spans="1:6" ht="67.5" x14ac:dyDescent="0.2">
      <c r="A29" s="38" t="s">
        <v>50</v>
      </c>
      <c r="B29" s="34" t="s">
        <v>31</v>
      </c>
      <c r="C29" s="35" t="s">
        <v>51</v>
      </c>
      <c r="D29" s="36" t="s">
        <v>41</v>
      </c>
      <c r="E29" s="36">
        <v>0</v>
      </c>
      <c r="F29" s="37" t="str">
        <f>IF(OR(D29="-",IF(E29="-",0,E29)&gt;=IF(D29="-",0,D29)),"-",IF(D29="-",0,D29)-IF(E29="-",0,E29))</f>
        <v>-</v>
      </c>
    </row>
    <row r="30" spans="1:6" ht="101.25" x14ac:dyDescent="0.2">
      <c r="A30" s="38" t="s">
        <v>52</v>
      </c>
      <c r="B30" s="34" t="s">
        <v>31</v>
      </c>
      <c r="C30" s="35" t="s">
        <v>53</v>
      </c>
      <c r="D30" s="36" t="s">
        <v>41</v>
      </c>
      <c r="E30" s="100">
        <v>0</v>
      </c>
      <c r="F30" s="37" t="str">
        <f>IF(OR(D30="-",IF(E30="-",0,E30)&gt;=IF(D30="-",0,D30)),"-",IF(D30="-",0,D30)-IF(E30="-",0,E30))</f>
        <v>-</v>
      </c>
    </row>
    <row r="31" spans="1:6" ht="123.75" x14ac:dyDescent="0.2">
      <c r="A31" s="38" t="s">
        <v>54</v>
      </c>
      <c r="B31" s="34" t="s">
        <v>31</v>
      </c>
      <c r="C31" s="35" t="s">
        <v>55</v>
      </c>
      <c r="D31" s="36"/>
      <c r="E31" s="36">
        <v>0</v>
      </c>
      <c r="F31" s="37">
        <f t="shared" ref="F31:F38" si="0">D31-E31</f>
        <v>0</v>
      </c>
    </row>
    <row r="32" spans="1:6" ht="112.5" x14ac:dyDescent="0.2">
      <c r="A32" s="38" t="s">
        <v>56</v>
      </c>
      <c r="B32" s="34" t="s">
        <v>31</v>
      </c>
      <c r="C32" s="35" t="s">
        <v>57</v>
      </c>
      <c r="D32" s="36"/>
      <c r="E32" s="36">
        <v>0</v>
      </c>
      <c r="F32" s="37">
        <f t="shared" si="0"/>
        <v>0</v>
      </c>
    </row>
    <row r="33" spans="1:6" ht="123.75" x14ac:dyDescent="0.2">
      <c r="A33" s="38" t="s">
        <v>58</v>
      </c>
      <c r="B33" s="34" t="s">
        <v>31</v>
      </c>
      <c r="C33" s="35" t="s">
        <v>59</v>
      </c>
      <c r="D33" s="36"/>
      <c r="E33" s="36">
        <v>0</v>
      </c>
      <c r="F33" s="37">
        <f t="shared" si="0"/>
        <v>0</v>
      </c>
    </row>
    <row r="34" spans="1:6" ht="33.75" x14ac:dyDescent="0.2">
      <c r="A34" s="33" t="s">
        <v>60</v>
      </c>
      <c r="B34" s="34" t="s">
        <v>31</v>
      </c>
      <c r="C34" s="35" t="s">
        <v>61</v>
      </c>
      <c r="D34" s="36"/>
      <c r="E34" s="36">
        <f>E35+E36+E37</f>
        <v>386.1</v>
      </c>
      <c r="F34" s="37">
        <f t="shared" si="0"/>
        <v>-386.1</v>
      </c>
    </row>
    <row r="35" spans="1:6" ht="67.5" x14ac:dyDescent="0.2">
      <c r="A35" s="33" t="s">
        <v>62</v>
      </c>
      <c r="B35" s="34" t="s">
        <v>31</v>
      </c>
      <c r="C35" s="35" t="s">
        <v>63</v>
      </c>
      <c r="D35" s="36"/>
      <c r="E35" s="36">
        <v>386.1</v>
      </c>
      <c r="F35" s="37">
        <f t="shared" si="0"/>
        <v>-386.1</v>
      </c>
    </row>
    <row r="36" spans="1:6" ht="67.5" x14ac:dyDescent="0.2">
      <c r="A36" s="33" t="s">
        <v>64</v>
      </c>
      <c r="B36" s="34" t="s">
        <v>31</v>
      </c>
      <c r="C36" s="35" t="s">
        <v>421</v>
      </c>
      <c r="D36" s="36"/>
      <c r="E36" s="36">
        <v>0</v>
      </c>
      <c r="F36" s="37">
        <f t="shared" si="0"/>
        <v>0</v>
      </c>
    </row>
    <row r="37" spans="1:6" ht="67.5" x14ac:dyDescent="0.2">
      <c r="A37" s="33" t="s">
        <v>64</v>
      </c>
      <c r="B37" s="34" t="s">
        <v>31</v>
      </c>
      <c r="C37" s="35" t="s">
        <v>65</v>
      </c>
      <c r="D37" s="36"/>
      <c r="E37" s="36">
        <v>0</v>
      </c>
      <c r="F37" s="101">
        <f t="shared" si="0"/>
        <v>0</v>
      </c>
    </row>
    <row r="38" spans="1:6" x14ac:dyDescent="0.2">
      <c r="A38" s="33" t="s">
        <v>66</v>
      </c>
      <c r="B38" s="34" t="s">
        <v>31</v>
      </c>
      <c r="C38" s="35" t="s">
        <v>67</v>
      </c>
      <c r="D38" s="100">
        <v>316100</v>
      </c>
      <c r="E38" s="36">
        <f>E39</f>
        <v>168761.08</v>
      </c>
      <c r="F38" s="37">
        <f t="shared" si="0"/>
        <v>147338.92000000001</v>
      </c>
    </row>
    <row r="39" spans="1:6" x14ac:dyDescent="0.2">
      <c r="A39" s="33" t="s">
        <v>68</v>
      </c>
      <c r="B39" s="34" t="s">
        <v>31</v>
      </c>
      <c r="C39" s="35" t="s">
        <v>427</v>
      </c>
      <c r="D39" s="100">
        <v>316100</v>
      </c>
      <c r="E39" s="36">
        <f>E40</f>
        <v>168761.08</v>
      </c>
      <c r="F39" s="37">
        <f>IF(OR(D39="-",IF(E39="-",0,E39)&gt;=IF(D39="-",0,D39)),"-",IF(D39="-",0,D39)-IF(E39="-",0,E39))</f>
        <v>147338.92000000001</v>
      </c>
    </row>
    <row r="40" spans="1:6" x14ac:dyDescent="0.2">
      <c r="A40" s="33" t="s">
        <v>68</v>
      </c>
      <c r="B40" s="34" t="s">
        <v>31</v>
      </c>
      <c r="C40" s="102" t="s">
        <v>425</v>
      </c>
      <c r="D40" s="100">
        <v>316100</v>
      </c>
      <c r="E40" s="100">
        <f>E42+E43</f>
        <v>168761.08</v>
      </c>
      <c r="F40" s="101">
        <f>IF(OR(D40="-",IF(E40="-",0,E40)&gt;=IF(D40="-",0,D40)),"-",IF(D40="-",0,D40)-IF(E40="-",0,E40))</f>
        <v>147338.92000000001</v>
      </c>
    </row>
    <row r="41" spans="1:6" x14ac:dyDescent="0.2">
      <c r="A41" s="33" t="s">
        <v>68</v>
      </c>
      <c r="B41" s="34" t="s">
        <v>31</v>
      </c>
      <c r="C41" s="102" t="s">
        <v>426</v>
      </c>
      <c r="D41" s="100">
        <v>316100</v>
      </c>
      <c r="E41" s="100" t="s">
        <v>41</v>
      </c>
      <c r="F41" s="101">
        <f>IF(OR(D41="-",IF(E41="-",0,E41)&gt;=IF(D41="-",0,D41)),"-",IF(D41="-",0,D41)-IF(E41="-",0,E41))</f>
        <v>316100</v>
      </c>
    </row>
    <row r="42" spans="1:6" ht="45" x14ac:dyDescent="0.2">
      <c r="A42" s="33" t="s">
        <v>69</v>
      </c>
      <c r="B42" s="34" t="s">
        <v>31</v>
      </c>
      <c r="C42" s="35" t="s">
        <v>428</v>
      </c>
      <c r="D42" s="36">
        <v>316100</v>
      </c>
      <c r="E42" s="36">
        <v>168772</v>
      </c>
      <c r="F42" s="37">
        <f>IF(OR(D42="-",IF(E42="-",0,E42)&gt;=IF(D42="-",0,D42)),"-",IF(D42="-",0,D42)-IF(E42="-",0,E42))</f>
        <v>147328</v>
      </c>
    </row>
    <row r="43" spans="1:6" ht="22.5" x14ac:dyDescent="0.2">
      <c r="A43" s="33" t="s">
        <v>70</v>
      </c>
      <c r="B43" s="34" t="s">
        <v>31</v>
      </c>
      <c r="C43" s="35" t="s">
        <v>429</v>
      </c>
      <c r="D43" s="36"/>
      <c r="E43" s="36">
        <v>-10.92</v>
      </c>
      <c r="F43" s="37">
        <f>D43-E43</f>
        <v>10.92</v>
      </c>
    </row>
    <row r="44" spans="1:6" x14ac:dyDescent="0.2">
      <c r="A44" s="33" t="s">
        <v>71</v>
      </c>
      <c r="B44" s="34" t="s">
        <v>31</v>
      </c>
      <c r="C44" s="35" t="s">
        <v>72</v>
      </c>
      <c r="D44" s="36">
        <f>D45+D50</f>
        <v>2857700</v>
      </c>
      <c r="E44" s="36">
        <f>E45+E50</f>
        <v>326792.67</v>
      </c>
      <c r="F44" s="37">
        <f>IF(OR(D44="-",IF(E44="-",0,E44)&gt;=IF(D44="-",0,D44)),"-",IF(D44="-",0,D44)-IF(E44="-",0,E44))</f>
        <v>2530907.33</v>
      </c>
    </row>
    <row r="45" spans="1:6" x14ac:dyDescent="0.2">
      <c r="A45" s="33" t="s">
        <v>73</v>
      </c>
      <c r="B45" s="34" t="s">
        <v>31</v>
      </c>
      <c r="C45" s="35" t="s">
        <v>74</v>
      </c>
      <c r="D45" s="36">
        <v>294000</v>
      </c>
      <c r="E45" s="36">
        <f>E46</f>
        <v>-1565.37</v>
      </c>
      <c r="F45" s="37">
        <f>D45-E45</f>
        <v>295565.37</v>
      </c>
    </row>
    <row r="46" spans="1:6" ht="33.75" x14ac:dyDescent="0.2">
      <c r="A46" s="33" t="s">
        <v>75</v>
      </c>
      <c r="B46" s="34" t="s">
        <v>31</v>
      </c>
      <c r="C46" s="35" t="s">
        <v>76</v>
      </c>
      <c r="D46" s="36">
        <v>294000</v>
      </c>
      <c r="E46" s="36">
        <f>E48+E49</f>
        <v>-1565.37</v>
      </c>
      <c r="F46" s="37">
        <f>D46-E46</f>
        <v>295565.37</v>
      </c>
    </row>
    <row r="47" spans="1:6" ht="33.75" x14ac:dyDescent="0.2">
      <c r="A47" s="33" t="s">
        <v>75</v>
      </c>
      <c r="B47" s="34" t="s">
        <v>31</v>
      </c>
      <c r="C47" s="102" t="s">
        <v>77</v>
      </c>
      <c r="D47" s="100">
        <v>294000</v>
      </c>
      <c r="E47" s="100" t="s">
        <v>41</v>
      </c>
      <c r="F47" s="101">
        <f>IF(OR(D47="-",IF(E47="-",0,E47)&gt;=IF(D47="-",0,D47)),"-",IF(D47="-",0,D47)-IF(E47="-",0,E47))</f>
        <v>294000</v>
      </c>
    </row>
    <row r="48" spans="1:6" ht="67.5" x14ac:dyDescent="0.2">
      <c r="A48" s="33" t="s">
        <v>78</v>
      </c>
      <c r="B48" s="34" t="s">
        <v>31</v>
      </c>
      <c r="C48" s="35" t="s">
        <v>79</v>
      </c>
      <c r="D48" s="36">
        <v>294000</v>
      </c>
      <c r="E48" s="36">
        <v>-2155.66</v>
      </c>
      <c r="F48" s="37">
        <f>D48-E48</f>
        <v>296155.65999999997</v>
      </c>
    </row>
    <row r="49" spans="1:6" ht="45" x14ac:dyDescent="0.2">
      <c r="A49" s="33" t="s">
        <v>80</v>
      </c>
      <c r="B49" s="34" t="s">
        <v>31</v>
      </c>
      <c r="C49" s="35" t="s">
        <v>81</v>
      </c>
      <c r="D49" s="36"/>
      <c r="E49" s="36">
        <v>590.29</v>
      </c>
      <c r="F49" s="37">
        <f>D49-E49</f>
        <v>-590.29</v>
      </c>
    </row>
    <row r="50" spans="1:6" x14ac:dyDescent="0.2">
      <c r="A50" s="33" t="s">
        <v>82</v>
      </c>
      <c r="B50" s="34" t="s">
        <v>31</v>
      </c>
      <c r="C50" s="35" t="s">
        <v>83</v>
      </c>
      <c r="D50" s="36">
        <v>2563700</v>
      </c>
      <c r="E50" s="36">
        <f>E51+E54</f>
        <v>328358.03999999998</v>
      </c>
      <c r="F50" s="37">
        <f>IF(OR(D50="-",IF(E50="-",0,E50)&gt;=IF(D50="-",0,D50)),"-",IF(D50="-",0,D50)-IF(E50="-",0,E50))</f>
        <v>2235341.96</v>
      </c>
    </row>
    <row r="51" spans="1:6" x14ac:dyDescent="0.2">
      <c r="A51" s="33" t="s">
        <v>84</v>
      </c>
      <c r="B51" s="34" t="s">
        <v>31</v>
      </c>
      <c r="C51" s="35" t="s">
        <v>85</v>
      </c>
      <c r="D51" s="36">
        <v>158000</v>
      </c>
      <c r="E51" s="36">
        <f>E52+E53</f>
        <v>238042.99</v>
      </c>
      <c r="F51" s="37" t="str">
        <f>IF(OR(D51="-",IF(E51="-",0,E51)&gt;=IF(D51="-",0,D51)),"-",IF(D51="-",0,D51)-IF(E51="-",0,E51))</f>
        <v>-</v>
      </c>
    </row>
    <row r="52" spans="1:6" ht="33.75" x14ac:dyDescent="0.2">
      <c r="A52" s="33" t="s">
        <v>86</v>
      </c>
      <c r="B52" s="34" t="s">
        <v>31</v>
      </c>
      <c r="C52" s="35" t="s">
        <v>87</v>
      </c>
      <c r="D52" s="36">
        <v>158000</v>
      </c>
      <c r="E52" s="36">
        <v>238040.84</v>
      </c>
      <c r="F52" s="108" t="str">
        <f>IF(OR(D52="-",IF(E52="-",0,E52)&gt;=IF(D52="-",0,D52)),"-",IF(D52="-",0,D52)-IF(E52="-",0,E52))</f>
        <v>-</v>
      </c>
    </row>
    <row r="53" spans="1:6" ht="33.75" x14ac:dyDescent="0.2">
      <c r="A53" s="33" t="s">
        <v>86</v>
      </c>
      <c r="B53" s="34" t="s">
        <v>31</v>
      </c>
      <c r="C53" s="102" t="s">
        <v>422</v>
      </c>
      <c r="D53" s="100"/>
      <c r="E53" s="100">
        <v>2.15</v>
      </c>
      <c r="F53" s="101">
        <f>D53-E53</f>
        <v>-2.15</v>
      </c>
    </row>
    <row r="54" spans="1:6" x14ac:dyDescent="0.2">
      <c r="A54" s="33" t="s">
        <v>88</v>
      </c>
      <c r="B54" s="34" t="s">
        <v>31</v>
      </c>
      <c r="C54" s="35" t="s">
        <v>89</v>
      </c>
      <c r="D54" s="36">
        <v>2405700</v>
      </c>
      <c r="E54" s="36">
        <f>E55</f>
        <v>90315.05</v>
      </c>
      <c r="F54" s="37">
        <f t="shared" ref="F54:F86" si="1">IF(OR(D54="-",IF(E54="-",0,E54)&gt;=IF(D54="-",0,D54)),"-",IF(D54="-",0,D54)-IF(E54="-",0,E54))</f>
        <v>2315384.9500000002</v>
      </c>
    </row>
    <row r="55" spans="1:6" ht="33.75" x14ac:dyDescent="0.2">
      <c r="A55" s="33" t="s">
        <v>90</v>
      </c>
      <c r="B55" s="34" t="s">
        <v>31</v>
      </c>
      <c r="C55" s="35" t="s">
        <v>91</v>
      </c>
      <c r="D55" s="36">
        <v>2405700</v>
      </c>
      <c r="E55" s="36">
        <f>E56+E57</f>
        <v>90315.05</v>
      </c>
      <c r="F55" s="37">
        <f t="shared" si="1"/>
        <v>2315384.9500000002</v>
      </c>
    </row>
    <row r="56" spans="1:6" ht="33.75" x14ac:dyDescent="0.2">
      <c r="A56" s="33" t="s">
        <v>90</v>
      </c>
      <c r="B56" s="34" t="s">
        <v>31</v>
      </c>
      <c r="C56" s="35" t="s">
        <v>430</v>
      </c>
      <c r="D56" s="36">
        <v>2405700</v>
      </c>
      <c r="E56" s="36">
        <v>84532.3</v>
      </c>
      <c r="F56" s="37">
        <f t="shared" si="1"/>
        <v>2321167.7000000002</v>
      </c>
    </row>
    <row r="57" spans="1:6" ht="33.75" x14ac:dyDescent="0.2">
      <c r="A57" s="33" t="s">
        <v>90</v>
      </c>
      <c r="B57" s="34" t="s">
        <v>31</v>
      </c>
      <c r="C57" s="35" t="s">
        <v>431</v>
      </c>
      <c r="D57" s="36">
        <v>0</v>
      </c>
      <c r="E57" s="36">
        <v>5782.75</v>
      </c>
      <c r="F57" s="37">
        <f>D57-E57</f>
        <v>-5782.75</v>
      </c>
    </row>
    <row r="58" spans="1:6" x14ac:dyDescent="0.2">
      <c r="A58" s="33" t="s">
        <v>92</v>
      </c>
      <c r="B58" s="34" t="s">
        <v>31</v>
      </c>
      <c r="C58" s="35" t="s">
        <v>93</v>
      </c>
      <c r="D58" s="36">
        <v>4300</v>
      </c>
      <c r="E58" s="36">
        <f t="shared" ref="E58:F60" si="2">E59</f>
        <v>7050</v>
      </c>
      <c r="F58" s="37">
        <f t="shared" si="2"/>
        <v>-2750</v>
      </c>
    </row>
    <row r="59" spans="1:6" ht="45" x14ac:dyDescent="0.2">
      <c r="A59" s="33" t="s">
        <v>94</v>
      </c>
      <c r="B59" s="34" t="s">
        <v>31</v>
      </c>
      <c r="C59" s="35" t="s">
        <v>95</v>
      </c>
      <c r="D59" s="36">
        <v>4300</v>
      </c>
      <c r="E59" s="36">
        <f t="shared" si="2"/>
        <v>7050</v>
      </c>
      <c r="F59" s="37">
        <f t="shared" si="2"/>
        <v>-2750</v>
      </c>
    </row>
    <row r="60" spans="1:6" ht="67.5" x14ac:dyDescent="0.2">
      <c r="A60" s="33" t="s">
        <v>96</v>
      </c>
      <c r="B60" s="34" t="s">
        <v>31</v>
      </c>
      <c r="C60" s="35" t="s">
        <v>97</v>
      </c>
      <c r="D60" s="36">
        <v>4300</v>
      </c>
      <c r="E60" s="36">
        <f t="shared" si="2"/>
        <v>7050</v>
      </c>
      <c r="F60" s="37">
        <f t="shared" si="2"/>
        <v>-2750</v>
      </c>
    </row>
    <row r="61" spans="1:6" ht="67.5" x14ac:dyDescent="0.2">
      <c r="A61" s="33" t="s">
        <v>96</v>
      </c>
      <c r="B61" s="34" t="s">
        <v>31</v>
      </c>
      <c r="C61" s="35" t="s">
        <v>98</v>
      </c>
      <c r="D61" s="36">
        <v>4300</v>
      </c>
      <c r="E61" s="36">
        <v>7050</v>
      </c>
      <c r="F61" s="37">
        <f>D61-E61</f>
        <v>-2750</v>
      </c>
    </row>
    <row r="62" spans="1:6" ht="33.75" x14ac:dyDescent="0.2">
      <c r="A62" s="33" t="s">
        <v>99</v>
      </c>
      <c r="B62" s="34" t="s">
        <v>31</v>
      </c>
      <c r="C62" s="35" t="s">
        <v>100</v>
      </c>
      <c r="D62" s="36">
        <f>D63+D66</f>
        <v>52200</v>
      </c>
      <c r="E62" s="36">
        <v>43562.59</v>
      </c>
      <c r="F62" s="37">
        <f>D62-E62</f>
        <v>8637.4100000000035</v>
      </c>
    </row>
    <row r="63" spans="1:6" ht="78.75" x14ac:dyDescent="0.2">
      <c r="A63" s="38" t="s">
        <v>101</v>
      </c>
      <c r="B63" s="34" t="s">
        <v>31</v>
      </c>
      <c r="C63" s="35" t="s">
        <v>102</v>
      </c>
      <c r="D63" s="36">
        <v>52200</v>
      </c>
      <c r="E63" s="36">
        <f>E64</f>
        <v>43562.59</v>
      </c>
      <c r="F63" s="37">
        <f>D63-E63</f>
        <v>8637.4100000000035</v>
      </c>
    </row>
    <row r="64" spans="1:6" ht="67.5" x14ac:dyDescent="0.2">
      <c r="A64" s="38" t="s">
        <v>103</v>
      </c>
      <c r="B64" s="34" t="s">
        <v>31</v>
      </c>
      <c r="C64" s="35" t="s">
        <v>104</v>
      </c>
      <c r="D64" s="36">
        <v>52200</v>
      </c>
      <c r="E64" s="36">
        <f>E65</f>
        <v>43562.59</v>
      </c>
      <c r="F64" s="37">
        <f>D64-E64</f>
        <v>8637.4100000000035</v>
      </c>
    </row>
    <row r="65" spans="1:6" ht="67.5" x14ac:dyDescent="0.2">
      <c r="A65" s="33" t="s">
        <v>105</v>
      </c>
      <c r="B65" s="34" t="s">
        <v>31</v>
      </c>
      <c r="C65" s="35" t="s">
        <v>106</v>
      </c>
      <c r="D65" s="36">
        <v>52200</v>
      </c>
      <c r="E65" s="36">
        <v>43562.59</v>
      </c>
      <c r="F65" s="37">
        <f t="shared" ref="F65:F73" si="3">D65-E65</f>
        <v>8637.4100000000035</v>
      </c>
    </row>
    <row r="66" spans="1:6" ht="33.75" x14ac:dyDescent="0.2">
      <c r="A66" s="33" t="s">
        <v>438</v>
      </c>
      <c r="B66" s="34" t="s">
        <v>31</v>
      </c>
      <c r="C66" s="35" t="s">
        <v>440</v>
      </c>
      <c r="D66" s="36">
        <v>0</v>
      </c>
      <c r="E66" s="36">
        <v>1827.15</v>
      </c>
      <c r="F66" s="37">
        <f>D66-E66</f>
        <v>-1827.15</v>
      </c>
    </row>
    <row r="67" spans="1:6" ht="33.75" x14ac:dyDescent="0.2">
      <c r="A67" s="33" t="s">
        <v>439</v>
      </c>
      <c r="B67" s="34" t="s">
        <v>31</v>
      </c>
      <c r="C67" s="35" t="s">
        <v>441</v>
      </c>
      <c r="D67" s="36">
        <v>0</v>
      </c>
      <c r="E67" s="36">
        <v>1827.15</v>
      </c>
      <c r="F67" s="37">
        <f>D67-E67</f>
        <v>-1827.15</v>
      </c>
    </row>
    <row r="68" spans="1:6" x14ac:dyDescent="0.2">
      <c r="A68" s="33" t="s">
        <v>107</v>
      </c>
      <c r="B68" s="34" t="s">
        <v>31</v>
      </c>
      <c r="C68" s="35" t="s">
        <v>442</v>
      </c>
      <c r="D68" s="36">
        <v>17200</v>
      </c>
      <c r="E68" s="36">
        <f>E69</f>
        <v>2200</v>
      </c>
      <c r="F68" s="37">
        <f t="shared" si="3"/>
        <v>15000</v>
      </c>
    </row>
    <row r="69" spans="1:6" ht="33.75" x14ac:dyDescent="0.2">
      <c r="A69" s="33" t="s">
        <v>108</v>
      </c>
      <c r="B69" s="34" t="s">
        <v>31</v>
      </c>
      <c r="C69" s="35" t="s">
        <v>109</v>
      </c>
      <c r="D69" s="36">
        <v>17200</v>
      </c>
      <c r="E69" s="36">
        <f>E70</f>
        <v>2200</v>
      </c>
      <c r="F69" s="37">
        <f t="shared" si="3"/>
        <v>15000</v>
      </c>
    </row>
    <row r="70" spans="1:6" ht="45" x14ac:dyDescent="0.2">
      <c r="A70" s="33" t="s">
        <v>110</v>
      </c>
      <c r="B70" s="34" t="s">
        <v>31</v>
      </c>
      <c r="C70" s="35" t="s">
        <v>111</v>
      </c>
      <c r="D70" s="36">
        <v>17200</v>
      </c>
      <c r="E70" s="36">
        <f>E71</f>
        <v>2200</v>
      </c>
      <c r="F70" s="37">
        <f t="shared" si="3"/>
        <v>15000</v>
      </c>
    </row>
    <row r="71" spans="1:6" ht="45" x14ac:dyDescent="0.2">
      <c r="A71" s="33" t="s">
        <v>110</v>
      </c>
      <c r="B71" s="34" t="s">
        <v>31</v>
      </c>
      <c r="C71" s="35" t="s">
        <v>112</v>
      </c>
      <c r="D71" s="36">
        <v>17200</v>
      </c>
      <c r="E71" s="36">
        <f>E72</f>
        <v>2200</v>
      </c>
      <c r="F71" s="37">
        <f t="shared" si="3"/>
        <v>15000</v>
      </c>
    </row>
    <row r="72" spans="1:6" ht="45" x14ac:dyDescent="0.2">
      <c r="A72" s="33" t="s">
        <v>110</v>
      </c>
      <c r="B72" s="34" t="s">
        <v>31</v>
      </c>
      <c r="C72" s="35" t="s">
        <v>113</v>
      </c>
      <c r="D72" s="36">
        <v>17200</v>
      </c>
      <c r="E72" s="36">
        <f>E73</f>
        <v>2200</v>
      </c>
      <c r="F72" s="37">
        <f t="shared" si="3"/>
        <v>15000</v>
      </c>
    </row>
    <row r="73" spans="1:6" ht="45" x14ac:dyDescent="0.2">
      <c r="A73" s="33" t="s">
        <v>110</v>
      </c>
      <c r="B73" s="34" t="s">
        <v>31</v>
      </c>
      <c r="C73" s="35" t="s">
        <v>114</v>
      </c>
      <c r="D73" s="36">
        <v>17200</v>
      </c>
      <c r="E73" s="36">
        <v>2200</v>
      </c>
      <c r="F73" s="37">
        <f t="shared" si="3"/>
        <v>15000</v>
      </c>
    </row>
    <row r="74" spans="1:6" x14ac:dyDescent="0.2">
      <c r="A74" s="33" t="s">
        <v>115</v>
      </c>
      <c r="B74" s="34" t="s">
        <v>31</v>
      </c>
      <c r="C74" s="35" t="s">
        <v>116</v>
      </c>
      <c r="D74" s="36">
        <f>D75</f>
        <v>8663700</v>
      </c>
      <c r="E74" s="36">
        <f>E75</f>
        <v>5759975</v>
      </c>
      <c r="F74" s="37">
        <f t="shared" si="1"/>
        <v>2903725</v>
      </c>
    </row>
    <row r="75" spans="1:6" ht="33.75" x14ac:dyDescent="0.2">
      <c r="A75" s="33" t="s">
        <v>117</v>
      </c>
      <c r="B75" s="34" t="s">
        <v>31</v>
      </c>
      <c r="C75" s="35" t="s">
        <v>118</v>
      </c>
      <c r="D75" s="36">
        <f>D76+D79+D84</f>
        <v>8663700</v>
      </c>
      <c r="E75" s="36">
        <f>E76+E79+E84</f>
        <v>5759975</v>
      </c>
      <c r="F75" s="37">
        <f t="shared" si="1"/>
        <v>2903725</v>
      </c>
    </row>
    <row r="76" spans="1:6" ht="22.5" x14ac:dyDescent="0.2">
      <c r="A76" s="33" t="s">
        <v>119</v>
      </c>
      <c r="B76" s="34" t="s">
        <v>31</v>
      </c>
      <c r="C76" s="35" t="s">
        <v>120</v>
      </c>
      <c r="D76" s="36">
        <f>D77</f>
        <v>6248700</v>
      </c>
      <c r="E76" s="36">
        <f>E77</f>
        <v>4368700</v>
      </c>
      <c r="F76" s="37">
        <f t="shared" si="1"/>
        <v>1880000</v>
      </c>
    </row>
    <row r="77" spans="1:6" x14ac:dyDescent="0.2">
      <c r="A77" s="33" t="s">
        <v>121</v>
      </c>
      <c r="B77" s="34" t="s">
        <v>31</v>
      </c>
      <c r="C77" s="35" t="s">
        <v>122</v>
      </c>
      <c r="D77" s="36">
        <f>D78</f>
        <v>6248700</v>
      </c>
      <c r="E77" s="36">
        <f>E78</f>
        <v>4368700</v>
      </c>
      <c r="F77" s="37">
        <f t="shared" si="1"/>
        <v>1880000</v>
      </c>
    </row>
    <row r="78" spans="1:6" ht="22.5" x14ac:dyDescent="0.2">
      <c r="A78" s="33" t="s">
        <v>123</v>
      </c>
      <c r="B78" s="34" t="s">
        <v>31</v>
      </c>
      <c r="C78" s="35" t="s">
        <v>124</v>
      </c>
      <c r="D78" s="36">
        <v>6248700</v>
      </c>
      <c r="E78" s="36">
        <v>4368700</v>
      </c>
      <c r="F78" s="37">
        <f t="shared" si="1"/>
        <v>1880000</v>
      </c>
    </row>
    <row r="79" spans="1:6" ht="22.5" x14ac:dyDescent="0.2">
      <c r="A79" s="33" t="s">
        <v>125</v>
      </c>
      <c r="B79" s="34" t="s">
        <v>31</v>
      </c>
      <c r="C79" s="35" t="s">
        <v>126</v>
      </c>
      <c r="D79" s="36">
        <f>D80+D82</f>
        <v>189700</v>
      </c>
      <c r="E79" s="36">
        <f>E80+E82</f>
        <v>93475</v>
      </c>
      <c r="F79" s="37">
        <f t="shared" si="1"/>
        <v>96225</v>
      </c>
    </row>
    <row r="80" spans="1:6" ht="33.75" x14ac:dyDescent="0.2">
      <c r="A80" s="33" t="s">
        <v>127</v>
      </c>
      <c r="B80" s="34" t="s">
        <v>31</v>
      </c>
      <c r="C80" s="35" t="s">
        <v>128</v>
      </c>
      <c r="D80" s="36">
        <v>200</v>
      </c>
      <c r="E80" s="36">
        <f>E81</f>
        <v>200</v>
      </c>
      <c r="F80" s="37" t="str">
        <f t="shared" si="1"/>
        <v>-</v>
      </c>
    </row>
    <row r="81" spans="1:6" ht="33.75" x14ac:dyDescent="0.2">
      <c r="A81" s="33" t="s">
        <v>129</v>
      </c>
      <c r="B81" s="34" t="s">
        <v>31</v>
      </c>
      <c r="C81" s="35" t="s">
        <v>130</v>
      </c>
      <c r="D81" s="36">
        <v>200</v>
      </c>
      <c r="E81" s="36">
        <v>200</v>
      </c>
      <c r="F81" s="37" t="str">
        <f t="shared" si="1"/>
        <v>-</v>
      </c>
    </row>
    <row r="82" spans="1:6" ht="33.75" x14ac:dyDescent="0.2">
      <c r="A82" s="33" t="s">
        <v>131</v>
      </c>
      <c r="B82" s="34" t="s">
        <v>31</v>
      </c>
      <c r="C82" s="35" t="s">
        <v>132</v>
      </c>
      <c r="D82" s="36">
        <f>D83</f>
        <v>189500</v>
      </c>
      <c r="E82" s="36">
        <f>E83</f>
        <v>93275</v>
      </c>
      <c r="F82" s="37">
        <f t="shared" si="1"/>
        <v>96225</v>
      </c>
    </row>
    <row r="83" spans="1:6" ht="33.75" x14ac:dyDescent="0.2">
      <c r="A83" s="33" t="s">
        <v>133</v>
      </c>
      <c r="B83" s="34" t="s">
        <v>31</v>
      </c>
      <c r="C83" s="35" t="s">
        <v>134</v>
      </c>
      <c r="D83" s="36">
        <v>189500</v>
      </c>
      <c r="E83" s="36">
        <v>93275</v>
      </c>
      <c r="F83" s="37">
        <f t="shared" si="1"/>
        <v>96225</v>
      </c>
    </row>
    <row r="84" spans="1:6" x14ac:dyDescent="0.2">
      <c r="A84" s="33" t="s">
        <v>135</v>
      </c>
      <c r="B84" s="34" t="s">
        <v>31</v>
      </c>
      <c r="C84" s="35" t="s">
        <v>136</v>
      </c>
      <c r="D84" s="106">
        <f>D85</f>
        <v>2225300</v>
      </c>
      <c r="E84" s="36">
        <f>E85</f>
        <v>1297800</v>
      </c>
      <c r="F84" s="37">
        <f t="shared" si="1"/>
        <v>927500</v>
      </c>
    </row>
    <row r="85" spans="1:6" ht="22.5" x14ac:dyDescent="0.2">
      <c r="A85" s="33" t="s">
        <v>137</v>
      </c>
      <c r="B85" s="34" t="s">
        <v>31</v>
      </c>
      <c r="C85" s="35" t="s">
        <v>138</v>
      </c>
      <c r="D85" s="106">
        <f>D86</f>
        <v>2225300</v>
      </c>
      <c r="E85" s="36">
        <f>E86</f>
        <v>1297800</v>
      </c>
      <c r="F85" s="37">
        <f t="shared" si="1"/>
        <v>927500</v>
      </c>
    </row>
    <row r="86" spans="1:6" ht="22.5" x14ac:dyDescent="0.2">
      <c r="A86" s="33" t="s">
        <v>139</v>
      </c>
      <c r="B86" s="34" t="s">
        <v>31</v>
      </c>
      <c r="C86" s="35" t="s">
        <v>140</v>
      </c>
      <c r="D86" s="106">
        <v>2225300</v>
      </c>
      <c r="E86" s="36">
        <v>1297800</v>
      </c>
      <c r="F86" s="37">
        <f t="shared" si="1"/>
        <v>927500</v>
      </c>
    </row>
    <row r="87" spans="1:6" ht="12.75" customHeight="1" x14ac:dyDescent="0.2">
      <c r="A87" s="39"/>
      <c r="B87" s="40"/>
      <c r="C87" s="40"/>
      <c r="D87" s="41"/>
      <c r="E87" s="41"/>
      <c r="F87" s="41"/>
    </row>
  </sheetData>
  <mergeCells count="12">
    <mergeCell ref="A11:A17"/>
    <mergeCell ref="F11:F17"/>
    <mergeCell ref="E11:E17"/>
    <mergeCell ref="B11:B17"/>
    <mergeCell ref="D11:D17"/>
    <mergeCell ref="C11:C17"/>
    <mergeCell ref="A10:D10"/>
    <mergeCell ref="A1:D1"/>
    <mergeCell ref="A4:D4"/>
    <mergeCell ref="A2:D2"/>
    <mergeCell ref="B6:D6"/>
    <mergeCell ref="B7:D7"/>
  </mergeCells>
  <phoneticPr fontId="0" type="noConversion"/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1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65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67"/>
  <sheetViews>
    <sheetView showGridLines="0" workbookViewId="0">
      <selection activeCell="C63" sqref="C63"/>
    </sheetView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111" t="s">
        <v>141</v>
      </c>
      <c r="B2" s="111"/>
      <c r="C2" s="111"/>
      <c r="D2" s="111"/>
      <c r="E2" s="1"/>
      <c r="F2" s="13" t="s">
        <v>142</v>
      </c>
    </row>
    <row r="3" spans="1:6" ht="13.5" customHeight="1" x14ac:dyDescent="0.2">
      <c r="A3" s="5"/>
      <c r="B3" s="5"/>
      <c r="C3" s="42"/>
      <c r="D3" s="9"/>
      <c r="E3" s="9"/>
      <c r="F3" s="9"/>
    </row>
    <row r="4" spans="1:6" ht="10.15" customHeight="1" x14ac:dyDescent="0.2">
      <c r="A4" s="130" t="s">
        <v>21</v>
      </c>
      <c r="B4" s="125" t="s">
        <v>22</v>
      </c>
      <c r="C4" s="128" t="s">
        <v>143</v>
      </c>
      <c r="D4" s="122" t="s">
        <v>24</v>
      </c>
      <c r="E4" s="133" t="s">
        <v>25</v>
      </c>
      <c r="F4" s="119" t="s">
        <v>26</v>
      </c>
    </row>
    <row r="5" spans="1:6" ht="5.45" customHeight="1" x14ac:dyDescent="0.2">
      <c r="A5" s="131"/>
      <c r="B5" s="126"/>
      <c r="C5" s="129"/>
      <c r="D5" s="123"/>
      <c r="E5" s="134"/>
      <c r="F5" s="120"/>
    </row>
    <row r="6" spans="1:6" ht="9.6" customHeight="1" x14ac:dyDescent="0.2">
      <c r="A6" s="131"/>
      <c r="B6" s="126"/>
      <c r="C6" s="129"/>
      <c r="D6" s="123"/>
      <c r="E6" s="134"/>
      <c r="F6" s="120"/>
    </row>
    <row r="7" spans="1:6" ht="6" customHeight="1" x14ac:dyDescent="0.2">
      <c r="A7" s="131"/>
      <c r="B7" s="126"/>
      <c r="C7" s="129"/>
      <c r="D7" s="123"/>
      <c r="E7" s="134"/>
      <c r="F7" s="120"/>
    </row>
    <row r="8" spans="1:6" ht="6.6" customHeight="1" x14ac:dyDescent="0.2">
      <c r="A8" s="131"/>
      <c r="B8" s="126"/>
      <c r="C8" s="129"/>
      <c r="D8" s="123"/>
      <c r="E8" s="134"/>
      <c r="F8" s="120"/>
    </row>
    <row r="9" spans="1:6" ht="10.9" customHeight="1" x14ac:dyDescent="0.2">
      <c r="A9" s="131"/>
      <c r="B9" s="126"/>
      <c r="C9" s="129"/>
      <c r="D9" s="123"/>
      <c r="E9" s="134"/>
      <c r="F9" s="120"/>
    </row>
    <row r="10" spans="1:6" ht="4.1500000000000004" hidden="1" customHeight="1" x14ac:dyDescent="0.2">
      <c r="A10" s="131"/>
      <c r="B10" s="126"/>
      <c r="C10" s="43"/>
      <c r="D10" s="123"/>
      <c r="E10" s="44"/>
      <c r="F10" s="45"/>
    </row>
    <row r="11" spans="1:6" ht="13.15" hidden="1" customHeight="1" x14ac:dyDescent="0.2">
      <c r="A11" s="132"/>
      <c r="B11" s="127"/>
      <c r="C11" s="46"/>
      <c r="D11" s="124"/>
      <c r="E11" s="47"/>
      <c r="F11" s="48"/>
    </row>
    <row r="12" spans="1:6" ht="13.5" customHeight="1" x14ac:dyDescent="0.2">
      <c r="A12" s="18">
        <v>1</v>
      </c>
      <c r="B12" s="19">
        <v>2</v>
      </c>
      <c r="C12" s="20">
        <v>3</v>
      </c>
      <c r="D12" s="21" t="s">
        <v>27</v>
      </c>
      <c r="E12" s="49" t="s">
        <v>28</v>
      </c>
      <c r="F12" s="23" t="s">
        <v>29</v>
      </c>
    </row>
    <row r="13" spans="1:6" x14ac:dyDescent="0.2">
      <c r="A13" s="50" t="s">
        <v>144</v>
      </c>
      <c r="B13" s="51" t="s">
        <v>145</v>
      </c>
      <c r="C13" s="52" t="s">
        <v>146</v>
      </c>
      <c r="D13" s="53">
        <f>D15</f>
        <v>12987000</v>
      </c>
      <c r="E13" s="54">
        <f>E15</f>
        <v>5298176.93</v>
      </c>
      <c r="F13" s="55">
        <f>IF(OR(D13="-",IF(E13="-",0,E13)&gt;=IF(D13="-",0,D13)),"-",IF(D13="-",0,D13)-IF(E13="-",0,E13))</f>
        <v>7688823.0700000003</v>
      </c>
    </row>
    <row r="14" spans="1:6" x14ac:dyDescent="0.2">
      <c r="A14" s="56" t="s">
        <v>33</v>
      </c>
      <c r="B14" s="57"/>
      <c r="C14" s="58"/>
      <c r="D14" s="59"/>
      <c r="E14" s="60"/>
      <c r="F14" s="61"/>
    </row>
    <row r="15" spans="1:6" ht="22.5" x14ac:dyDescent="0.2">
      <c r="A15" s="24" t="s">
        <v>13</v>
      </c>
      <c r="B15" s="62" t="s">
        <v>145</v>
      </c>
      <c r="C15" s="26" t="s">
        <v>147</v>
      </c>
      <c r="D15" s="27">
        <f>D16+D75+D85+D98+D122+D130+D138+D150+D158</f>
        <v>12987000</v>
      </c>
      <c r="E15" s="63">
        <f>E16+E75+E85+E98+E122+E130+E138+E150+E158</f>
        <v>5298176.93</v>
      </c>
      <c r="F15" s="64">
        <f>D15-E15</f>
        <v>7688823.0700000003</v>
      </c>
    </row>
    <row r="16" spans="1:6" x14ac:dyDescent="0.2">
      <c r="A16" s="50" t="s">
        <v>148</v>
      </c>
      <c r="B16" s="51" t="s">
        <v>145</v>
      </c>
      <c r="C16" s="52" t="s">
        <v>149</v>
      </c>
      <c r="D16" s="53">
        <f>D17+D41</f>
        <v>5323700</v>
      </c>
      <c r="E16" s="54">
        <f>E17+E41</f>
        <v>1808380.49</v>
      </c>
      <c r="F16" s="55">
        <f t="shared" ref="F16:F46" si="0">IF(OR(D16="-",IF(E16="-",0,E16)&gt;=IF(D16="-",0,D16)),"-",IF(D16="-",0,D16)-IF(E16="-",0,E16))</f>
        <v>3515319.51</v>
      </c>
    </row>
    <row r="17" spans="1:6" ht="45" x14ac:dyDescent="0.2">
      <c r="A17" s="50" t="s">
        <v>150</v>
      </c>
      <c r="B17" s="51" t="s">
        <v>145</v>
      </c>
      <c r="C17" s="52" t="s">
        <v>151</v>
      </c>
      <c r="D17" s="53">
        <f>D18</f>
        <v>4614300</v>
      </c>
      <c r="E17" s="54">
        <f>E18+E35</f>
        <v>1729864.29</v>
      </c>
      <c r="F17" s="55">
        <f t="shared" si="0"/>
        <v>2884435.71</v>
      </c>
    </row>
    <row r="18" spans="1:6" ht="22.5" x14ac:dyDescent="0.2">
      <c r="A18" s="24" t="s">
        <v>152</v>
      </c>
      <c r="B18" s="62" t="s">
        <v>145</v>
      </c>
      <c r="C18" s="26" t="s">
        <v>153</v>
      </c>
      <c r="D18" s="27">
        <f>D19+D35</f>
        <v>4614300</v>
      </c>
      <c r="E18" s="63">
        <f>E19</f>
        <v>1729664.29</v>
      </c>
      <c r="F18" s="64">
        <f t="shared" si="0"/>
        <v>2884635.71</v>
      </c>
    </row>
    <row r="19" spans="1:6" x14ac:dyDescent="0.2">
      <c r="A19" s="24" t="s">
        <v>154</v>
      </c>
      <c r="B19" s="62" t="s">
        <v>145</v>
      </c>
      <c r="C19" s="26" t="s">
        <v>155</v>
      </c>
      <c r="D19" s="27">
        <f>D20+D26+D30</f>
        <v>4614100</v>
      </c>
      <c r="E19" s="63">
        <f>E20+E26+E30</f>
        <v>1729664.29</v>
      </c>
      <c r="F19" s="64">
        <f t="shared" si="0"/>
        <v>2884435.71</v>
      </c>
    </row>
    <row r="20" spans="1:6" ht="67.5" x14ac:dyDescent="0.2">
      <c r="A20" s="24" t="s">
        <v>156</v>
      </c>
      <c r="B20" s="62" t="s">
        <v>145</v>
      </c>
      <c r="C20" s="26" t="s">
        <v>157</v>
      </c>
      <c r="D20" s="104">
        <f>FIO</f>
        <v>3821200</v>
      </c>
      <c r="E20" s="63">
        <f>E21</f>
        <v>1382279.05</v>
      </c>
      <c r="F20" s="64">
        <f t="shared" si="0"/>
        <v>2438920.9500000002</v>
      </c>
    </row>
    <row r="21" spans="1:6" ht="56.25" x14ac:dyDescent="0.2">
      <c r="A21" s="24" t="s">
        <v>158</v>
      </c>
      <c r="B21" s="62" t="s">
        <v>145</v>
      </c>
      <c r="C21" s="26" t="s">
        <v>159</v>
      </c>
      <c r="D21" s="27">
        <f>D22</f>
        <v>3821200</v>
      </c>
      <c r="E21" s="63">
        <f>E22</f>
        <v>1382279.05</v>
      </c>
      <c r="F21" s="64">
        <f t="shared" si="0"/>
        <v>2438920.9500000002</v>
      </c>
    </row>
    <row r="22" spans="1:6" ht="22.5" x14ac:dyDescent="0.2">
      <c r="A22" s="24" t="s">
        <v>160</v>
      </c>
      <c r="B22" s="62" t="s">
        <v>145</v>
      </c>
      <c r="C22" s="26" t="s">
        <v>161</v>
      </c>
      <c r="D22" s="27">
        <f>D23+D24+D25</f>
        <v>3821200</v>
      </c>
      <c r="E22" s="63">
        <f>E23+E24+E25</f>
        <v>1382279.05</v>
      </c>
      <c r="F22" s="64">
        <f t="shared" si="0"/>
        <v>2438920.9500000002</v>
      </c>
    </row>
    <row r="23" spans="1:6" ht="22.5" x14ac:dyDescent="0.2">
      <c r="A23" s="24" t="s">
        <v>162</v>
      </c>
      <c r="B23" s="62" t="s">
        <v>145</v>
      </c>
      <c r="C23" s="26" t="s">
        <v>163</v>
      </c>
      <c r="D23" s="103">
        <v>2778500</v>
      </c>
      <c r="E23" s="63">
        <v>1039727.65</v>
      </c>
      <c r="F23" s="64">
        <f t="shared" si="0"/>
        <v>1738772.35</v>
      </c>
    </row>
    <row r="24" spans="1:6" ht="33.75" x14ac:dyDescent="0.2">
      <c r="A24" s="24" t="s">
        <v>164</v>
      </c>
      <c r="B24" s="62" t="s">
        <v>145</v>
      </c>
      <c r="C24" s="26" t="s">
        <v>165</v>
      </c>
      <c r="D24" s="27">
        <v>207300</v>
      </c>
      <c r="E24" s="63">
        <v>60732.4</v>
      </c>
      <c r="F24" s="64">
        <f t="shared" si="0"/>
        <v>146567.6</v>
      </c>
    </row>
    <row r="25" spans="1:6" ht="33.75" x14ac:dyDescent="0.2">
      <c r="A25" s="24" t="s">
        <v>166</v>
      </c>
      <c r="B25" s="62" t="s">
        <v>145</v>
      </c>
      <c r="C25" s="26" t="s">
        <v>167</v>
      </c>
      <c r="D25" s="103">
        <v>835400</v>
      </c>
      <c r="E25" s="63">
        <v>281819</v>
      </c>
      <c r="F25" s="64">
        <f t="shared" si="0"/>
        <v>553581</v>
      </c>
    </row>
    <row r="26" spans="1:6" ht="67.5" x14ac:dyDescent="0.2">
      <c r="A26" s="65" t="s">
        <v>168</v>
      </c>
      <c r="B26" s="62" t="s">
        <v>145</v>
      </c>
      <c r="C26" s="26" t="s">
        <v>169</v>
      </c>
      <c r="D26" s="27">
        <f t="shared" ref="D26:E28" si="1">D27</f>
        <v>761300</v>
      </c>
      <c r="E26" s="63">
        <f t="shared" si="1"/>
        <v>327144.24</v>
      </c>
      <c r="F26" s="64">
        <f t="shared" si="0"/>
        <v>434155.76</v>
      </c>
    </row>
    <row r="27" spans="1:6" ht="22.5" x14ac:dyDescent="0.2">
      <c r="A27" s="24" t="s">
        <v>170</v>
      </c>
      <c r="B27" s="62" t="s">
        <v>145</v>
      </c>
      <c r="C27" s="26" t="s">
        <v>171</v>
      </c>
      <c r="D27" s="27">
        <f t="shared" si="1"/>
        <v>761300</v>
      </c>
      <c r="E27" s="63">
        <f t="shared" si="1"/>
        <v>327144.24</v>
      </c>
      <c r="F27" s="64">
        <f t="shared" si="0"/>
        <v>434155.76</v>
      </c>
    </row>
    <row r="28" spans="1:6" ht="22.5" x14ac:dyDescent="0.2">
      <c r="A28" s="24" t="s">
        <v>172</v>
      </c>
      <c r="B28" s="62" t="s">
        <v>145</v>
      </c>
      <c r="C28" s="26" t="s">
        <v>173</v>
      </c>
      <c r="D28" s="27">
        <f t="shared" si="1"/>
        <v>761300</v>
      </c>
      <c r="E28" s="63">
        <f t="shared" si="1"/>
        <v>327144.24</v>
      </c>
      <c r="F28" s="64">
        <f t="shared" si="0"/>
        <v>434155.76</v>
      </c>
    </row>
    <row r="29" spans="1:6" ht="22.5" x14ac:dyDescent="0.2">
      <c r="A29" s="24" t="s">
        <v>174</v>
      </c>
      <c r="B29" s="62" t="s">
        <v>145</v>
      </c>
      <c r="C29" s="26" t="s">
        <v>175</v>
      </c>
      <c r="D29" s="27">
        <v>761300</v>
      </c>
      <c r="E29" s="63">
        <v>327144.24</v>
      </c>
      <c r="F29" s="64">
        <f t="shared" si="0"/>
        <v>434155.76</v>
      </c>
    </row>
    <row r="30" spans="1:6" ht="33.75" x14ac:dyDescent="0.2">
      <c r="A30" s="24" t="s">
        <v>176</v>
      </c>
      <c r="B30" s="62" t="s">
        <v>145</v>
      </c>
      <c r="C30" s="26" t="s">
        <v>177</v>
      </c>
      <c r="D30" s="27">
        <f>D31</f>
        <v>31600</v>
      </c>
      <c r="E30" s="63">
        <f>E31</f>
        <v>20241</v>
      </c>
      <c r="F30" s="64">
        <f t="shared" si="0"/>
        <v>11359</v>
      </c>
    </row>
    <row r="31" spans="1:6" x14ac:dyDescent="0.2">
      <c r="A31" s="24" t="s">
        <v>178</v>
      </c>
      <c r="B31" s="62" t="s">
        <v>145</v>
      </c>
      <c r="C31" s="26" t="s">
        <v>179</v>
      </c>
      <c r="D31" s="27">
        <f>D32</f>
        <v>31600</v>
      </c>
      <c r="E31" s="63">
        <f>E32</f>
        <v>20241</v>
      </c>
      <c r="F31" s="64">
        <f t="shared" si="0"/>
        <v>11359</v>
      </c>
    </row>
    <row r="32" spans="1:6" x14ac:dyDescent="0.2">
      <c r="A32" s="24" t="s">
        <v>180</v>
      </c>
      <c r="B32" s="62" t="s">
        <v>145</v>
      </c>
      <c r="C32" s="26" t="s">
        <v>181</v>
      </c>
      <c r="D32" s="27">
        <f>D33+D34</f>
        <v>31600</v>
      </c>
      <c r="E32" s="63">
        <f>E33+E34</f>
        <v>20241</v>
      </c>
      <c r="F32" s="64">
        <f t="shared" si="0"/>
        <v>11359</v>
      </c>
    </row>
    <row r="33" spans="1:6" ht="22.5" x14ac:dyDescent="0.2">
      <c r="A33" s="24" t="s">
        <v>182</v>
      </c>
      <c r="B33" s="62" t="s">
        <v>145</v>
      </c>
      <c r="C33" s="26" t="s">
        <v>183</v>
      </c>
      <c r="D33" s="27">
        <v>30000</v>
      </c>
      <c r="E33" s="63">
        <v>20241</v>
      </c>
      <c r="F33" s="64">
        <f t="shared" si="0"/>
        <v>9759</v>
      </c>
    </row>
    <row r="34" spans="1:6" x14ac:dyDescent="0.2">
      <c r="A34" s="24" t="s">
        <v>184</v>
      </c>
      <c r="B34" s="62" t="s">
        <v>145</v>
      </c>
      <c r="C34" s="26" t="s">
        <v>185</v>
      </c>
      <c r="D34" s="27">
        <v>1600</v>
      </c>
      <c r="E34" s="63">
        <v>0</v>
      </c>
      <c r="F34" s="64">
        <f t="shared" si="0"/>
        <v>1600</v>
      </c>
    </row>
    <row r="35" spans="1:6" ht="22.5" x14ac:dyDescent="0.2">
      <c r="A35" s="24" t="s">
        <v>186</v>
      </c>
      <c r="B35" s="62" t="s">
        <v>145</v>
      </c>
      <c r="C35" s="26" t="s">
        <v>187</v>
      </c>
      <c r="D35" s="27">
        <v>200</v>
      </c>
      <c r="E35" s="63">
        <f>E36</f>
        <v>200</v>
      </c>
      <c r="F35" s="64" t="str">
        <f t="shared" si="0"/>
        <v>-</v>
      </c>
    </row>
    <row r="36" spans="1:6" x14ac:dyDescent="0.2">
      <c r="A36" s="24" t="s">
        <v>188</v>
      </c>
      <c r="B36" s="62" t="s">
        <v>145</v>
      </c>
      <c r="C36" s="26" t="s">
        <v>189</v>
      </c>
      <c r="D36" s="27">
        <v>200</v>
      </c>
      <c r="E36" s="63">
        <f>E37</f>
        <v>200</v>
      </c>
      <c r="F36" s="64" t="str">
        <f t="shared" si="0"/>
        <v>-</v>
      </c>
    </row>
    <row r="37" spans="1:6" ht="112.5" x14ac:dyDescent="0.2">
      <c r="A37" s="65" t="s">
        <v>190</v>
      </c>
      <c r="B37" s="62" t="s">
        <v>145</v>
      </c>
      <c r="C37" s="26" t="s">
        <v>191</v>
      </c>
      <c r="D37" s="27">
        <v>200</v>
      </c>
      <c r="E37" s="63">
        <f>E38</f>
        <v>200</v>
      </c>
      <c r="F37" s="64" t="str">
        <f t="shared" si="0"/>
        <v>-</v>
      </c>
    </row>
    <row r="38" spans="1:6" ht="22.5" x14ac:dyDescent="0.2">
      <c r="A38" s="24" t="s">
        <v>170</v>
      </c>
      <c r="B38" s="62" t="s">
        <v>145</v>
      </c>
      <c r="C38" s="26" t="s">
        <v>192</v>
      </c>
      <c r="D38" s="27">
        <v>200</v>
      </c>
      <c r="E38" s="63">
        <f>E39</f>
        <v>200</v>
      </c>
      <c r="F38" s="64" t="str">
        <f t="shared" si="0"/>
        <v>-</v>
      </c>
    </row>
    <row r="39" spans="1:6" ht="22.5" x14ac:dyDescent="0.2">
      <c r="A39" s="24" t="s">
        <v>172</v>
      </c>
      <c r="B39" s="62" t="s">
        <v>145</v>
      </c>
      <c r="C39" s="26" t="s">
        <v>193</v>
      </c>
      <c r="D39" s="27">
        <v>200</v>
      </c>
      <c r="E39" s="63">
        <f>E40</f>
        <v>200</v>
      </c>
      <c r="F39" s="64" t="str">
        <f t="shared" si="0"/>
        <v>-</v>
      </c>
    </row>
    <row r="40" spans="1:6" ht="22.5" x14ac:dyDescent="0.2">
      <c r="A40" s="24" t="s">
        <v>174</v>
      </c>
      <c r="B40" s="62" t="s">
        <v>145</v>
      </c>
      <c r="C40" s="26" t="s">
        <v>194</v>
      </c>
      <c r="D40" s="27">
        <v>200</v>
      </c>
      <c r="E40" s="63">
        <v>200</v>
      </c>
      <c r="F40" s="64" t="str">
        <f t="shared" si="0"/>
        <v>-</v>
      </c>
    </row>
    <row r="41" spans="1:6" x14ac:dyDescent="0.2">
      <c r="A41" s="50" t="s">
        <v>195</v>
      </c>
      <c r="B41" s="51" t="s">
        <v>145</v>
      </c>
      <c r="C41" s="52" t="s">
        <v>196</v>
      </c>
      <c r="D41" s="53">
        <f>D42+D58+D61</f>
        <v>709400</v>
      </c>
      <c r="E41" s="54">
        <f>E42+E58+E61</f>
        <v>78516.2</v>
      </c>
      <c r="F41" s="55">
        <f t="shared" si="0"/>
        <v>630883.80000000005</v>
      </c>
    </row>
    <row r="42" spans="1:6" ht="33.75" x14ac:dyDescent="0.2">
      <c r="A42" s="24" t="s">
        <v>197</v>
      </c>
      <c r="B42" s="62" t="s">
        <v>145</v>
      </c>
      <c r="C42" s="26" t="s">
        <v>198</v>
      </c>
      <c r="D42" s="27">
        <f>D43+D48+D53</f>
        <v>3000</v>
      </c>
      <c r="E42" s="63">
        <f>E43+E53</f>
        <v>0</v>
      </c>
      <c r="F42" s="64">
        <f t="shared" si="0"/>
        <v>3000</v>
      </c>
    </row>
    <row r="43" spans="1:6" ht="22.5" x14ac:dyDescent="0.2">
      <c r="A43" s="24" t="s">
        <v>199</v>
      </c>
      <c r="B43" s="62" t="s">
        <v>145</v>
      </c>
      <c r="C43" s="26" t="s">
        <v>200</v>
      </c>
      <c r="D43" s="27">
        <f t="shared" ref="D43:E46" si="2">D44</f>
        <v>1000</v>
      </c>
      <c r="E43" s="63">
        <f t="shared" si="2"/>
        <v>0</v>
      </c>
      <c r="F43" s="64">
        <f t="shared" si="0"/>
        <v>1000</v>
      </c>
    </row>
    <row r="44" spans="1:6" ht="101.25" x14ac:dyDescent="0.2">
      <c r="A44" s="65" t="s">
        <v>201</v>
      </c>
      <c r="B44" s="62" t="s">
        <v>145</v>
      </c>
      <c r="C44" s="26" t="s">
        <v>202</v>
      </c>
      <c r="D44" s="27">
        <f t="shared" si="2"/>
        <v>1000</v>
      </c>
      <c r="E44" s="63">
        <f t="shared" si="2"/>
        <v>0</v>
      </c>
      <c r="F44" s="64">
        <f t="shared" si="0"/>
        <v>1000</v>
      </c>
    </row>
    <row r="45" spans="1:6" ht="22.5" x14ac:dyDescent="0.2">
      <c r="A45" s="24" t="s">
        <v>170</v>
      </c>
      <c r="B45" s="62" t="s">
        <v>145</v>
      </c>
      <c r="C45" s="26" t="s">
        <v>203</v>
      </c>
      <c r="D45" s="27">
        <f t="shared" si="2"/>
        <v>1000</v>
      </c>
      <c r="E45" s="63">
        <f t="shared" si="2"/>
        <v>0</v>
      </c>
      <c r="F45" s="64">
        <f t="shared" si="0"/>
        <v>1000</v>
      </c>
    </row>
    <row r="46" spans="1:6" ht="22.5" x14ac:dyDescent="0.2">
      <c r="A46" s="24" t="s">
        <v>172</v>
      </c>
      <c r="B46" s="62" t="s">
        <v>145</v>
      </c>
      <c r="C46" s="26" t="s">
        <v>204</v>
      </c>
      <c r="D46" s="27">
        <f t="shared" si="2"/>
        <v>1000</v>
      </c>
      <c r="E46" s="63">
        <f t="shared" si="2"/>
        <v>0</v>
      </c>
      <c r="F46" s="64">
        <f t="shared" si="0"/>
        <v>1000</v>
      </c>
    </row>
    <row r="47" spans="1:6" ht="22.5" x14ac:dyDescent="0.2">
      <c r="A47" s="24" t="s">
        <v>174</v>
      </c>
      <c r="B47" s="62" t="s">
        <v>145</v>
      </c>
      <c r="C47" s="26" t="s">
        <v>205</v>
      </c>
      <c r="D47" s="27">
        <v>1000</v>
      </c>
      <c r="E47" s="63">
        <v>0</v>
      </c>
      <c r="F47" s="64">
        <f t="shared" ref="F47:F70" si="3">IF(OR(D47="-",IF(E47="-",0,E47)&gt;=IF(D47="-",0,D47)),"-",IF(D47="-",0,D47)-IF(E47="-",0,E47))</f>
        <v>1000</v>
      </c>
    </row>
    <row r="48" spans="1:6" ht="22.5" x14ac:dyDescent="0.2">
      <c r="A48" s="24" t="s">
        <v>206</v>
      </c>
      <c r="B48" s="62" t="s">
        <v>145</v>
      </c>
      <c r="C48" s="26" t="s">
        <v>207</v>
      </c>
      <c r="D48" s="27">
        <v>1000</v>
      </c>
      <c r="E48" s="63" t="s">
        <v>41</v>
      </c>
      <c r="F48" s="64">
        <f t="shared" si="3"/>
        <v>1000</v>
      </c>
    </row>
    <row r="49" spans="1:6" ht="112.5" x14ac:dyDescent="0.2">
      <c r="A49" s="65" t="s">
        <v>208</v>
      </c>
      <c r="B49" s="62" t="s">
        <v>145</v>
      </c>
      <c r="C49" s="26" t="s">
        <v>209</v>
      </c>
      <c r="D49" s="27">
        <v>1000</v>
      </c>
      <c r="E49" s="63" t="s">
        <v>41</v>
      </c>
      <c r="F49" s="64">
        <f t="shared" si="3"/>
        <v>1000</v>
      </c>
    </row>
    <row r="50" spans="1:6" ht="22.5" x14ac:dyDescent="0.2">
      <c r="A50" s="24" t="s">
        <v>170</v>
      </c>
      <c r="B50" s="62" t="s">
        <v>145</v>
      </c>
      <c r="C50" s="26" t="s">
        <v>210</v>
      </c>
      <c r="D50" s="27">
        <v>1000</v>
      </c>
      <c r="E50" s="63" t="s">
        <v>41</v>
      </c>
      <c r="F50" s="64">
        <f t="shared" si="3"/>
        <v>1000</v>
      </c>
    </row>
    <row r="51" spans="1:6" ht="22.5" x14ac:dyDescent="0.2">
      <c r="A51" s="24" t="s">
        <v>172</v>
      </c>
      <c r="B51" s="62" t="s">
        <v>145</v>
      </c>
      <c r="C51" s="26" t="s">
        <v>211</v>
      </c>
      <c r="D51" s="27">
        <v>1000</v>
      </c>
      <c r="E51" s="63" t="s">
        <v>41</v>
      </c>
      <c r="F51" s="64">
        <f t="shared" si="3"/>
        <v>1000</v>
      </c>
    </row>
    <row r="52" spans="1:6" ht="22.5" x14ac:dyDescent="0.2">
      <c r="A52" s="24" t="s">
        <v>174</v>
      </c>
      <c r="B52" s="62" t="s">
        <v>145</v>
      </c>
      <c r="C52" s="26" t="s">
        <v>212</v>
      </c>
      <c r="D52" s="27">
        <v>1000</v>
      </c>
      <c r="E52" s="63" t="s">
        <v>41</v>
      </c>
      <c r="F52" s="64">
        <f t="shared" si="3"/>
        <v>1000</v>
      </c>
    </row>
    <row r="53" spans="1:6" ht="33.75" x14ac:dyDescent="0.2">
      <c r="A53" s="24" t="s">
        <v>213</v>
      </c>
      <c r="B53" s="62" t="s">
        <v>145</v>
      </c>
      <c r="C53" s="26" t="s">
        <v>214</v>
      </c>
      <c r="D53" s="27">
        <f t="shared" ref="D53:E56" si="4">D54</f>
        <v>1000</v>
      </c>
      <c r="E53" s="63">
        <f t="shared" si="4"/>
        <v>0</v>
      </c>
      <c r="F53" s="64">
        <f t="shared" si="3"/>
        <v>1000</v>
      </c>
    </row>
    <row r="54" spans="1:6" ht="101.25" x14ac:dyDescent="0.2">
      <c r="A54" s="65" t="s">
        <v>215</v>
      </c>
      <c r="B54" s="62" t="s">
        <v>145</v>
      </c>
      <c r="C54" s="26" t="s">
        <v>216</v>
      </c>
      <c r="D54" s="27">
        <f t="shared" si="4"/>
        <v>1000</v>
      </c>
      <c r="E54" s="63">
        <f t="shared" si="4"/>
        <v>0</v>
      </c>
      <c r="F54" s="64">
        <f t="shared" si="3"/>
        <v>1000</v>
      </c>
    </row>
    <row r="55" spans="1:6" ht="22.5" x14ac:dyDescent="0.2">
      <c r="A55" s="24" t="s">
        <v>170</v>
      </c>
      <c r="B55" s="62" t="s">
        <v>145</v>
      </c>
      <c r="C55" s="26" t="s">
        <v>217</v>
      </c>
      <c r="D55" s="27">
        <f t="shared" si="4"/>
        <v>1000</v>
      </c>
      <c r="E55" s="63">
        <f t="shared" si="4"/>
        <v>0</v>
      </c>
      <c r="F55" s="64">
        <f t="shared" si="3"/>
        <v>1000</v>
      </c>
    </row>
    <row r="56" spans="1:6" ht="22.5" x14ac:dyDescent="0.2">
      <c r="A56" s="24" t="s">
        <v>172</v>
      </c>
      <c r="B56" s="62" t="s">
        <v>145</v>
      </c>
      <c r="C56" s="26" t="s">
        <v>218</v>
      </c>
      <c r="D56" s="27">
        <f t="shared" si="4"/>
        <v>1000</v>
      </c>
      <c r="E56" s="63">
        <f t="shared" si="4"/>
        <v>0</v>
      </c>
      <c r="F56" s="64">
        <f t="shared" si="3"/>
        <v>1000</v>
      </c>
    </row>
    <row r="57" spans="1:6" ht="22.5" x14ac:dyDescent="0.2">
      <c r="A57" s="24" t="s">
        <v>174</v>
      </c>
      <c r="B57" s="62" t="s">
        <v>145</v>
      </c>
      <c r="C57" s="26" t="s">
        <v>219</v>
      </c>
      <c r="D57" s="27">
        <v>1000</v>
      </c>
      <c r="E57" s="63">
        <v>0</v>
      </c>
      <c r="F57" s="64">
        <f t="shared" si="3"/>
        <v>1000</v>
      </c>
    </row>
    <row r="58" spans="1:6" x14ac:dyDescent="0.2">
      <c r="A58" s="24" t="s">
        <v>178</v>
      </c>
      <c r="B58" s="62" t="s">
        <v>145</v>
      </c>
      <c r="C58" s="26" t="s">
        <v>220</v>
      </c>
      <c r="D58" s="110">
        <f>D59</f>
        <v>11200</v>
      </c>
      <c r="E58" s="63">
        <f>E59</f>
        <v>10145.049999999999</v>
      </c>
      <c r="F58" s="64">
        <f t="shared" si="3"/>
        <v>1054.9500000000007</v>
      </c>
    </row>
    <row r="59" spans="1:6" x14ac:dyDescent="0.2">
      <c r="A59" s="24" t="s">
        <v>180</v>
      </c>
      <c r="B59" s="62" t="s">
        <v>145</v>
      </c>
      <c r="C59" s="26" t="s">
        <v>221</v>
      </c>
      <c r="D59" s="110">
        <f>D60</f>
        <v>11200</v>
      </c>
      <c r="E59" s="63">
        <f>E60</f>
        <v>10145.049999999999</v>
      </c>
      <c r="F59" s="64">
        <f t="shared" si="3"/>
        <v>1054.9500000000007</v>
      </c>
    </row>
    <row r="60" spans="1:6" x14ac:dyDescent="0.2">
      <c r="A60" s="24" t="s">
        <v>222</v>
      </c>
      <c r="B60" s="62" t="s">
        <v>145</v>
      </c>
      <c r="C60" s="26" t="s">
        <v>223</v>
      </c>
      <c r="D60" s="110">
        <v>11200</v>
      </c>
      <c r="E60" s="63">
        <v>10145.049999999999</v>
      </c>
      <c r="F60" s="64">
        <f t="shared" si="3"/>
        <v>1054.9500000000007</v>
      </c>
    </row>
    <row r="61" spans="1:6" ht="22.5" x14ac:dyDescent="0.2">
      <c r="A61" s="24" t="s">
        <v>186</v>
      </c>
      <c r="B61" s="62" t="s">
        <v>145</v>
      </c>
      <c r="C61" s="26" t="s">
        <v>224</v>
      </c>
      <c r="D61" s="27">
        <f>D62</f>
        <v>695200</v>
      </c>
      <c r="E61" s="63">
        <f>E62</f>
        <v>68371.149999999994</v>
      </c>
      <c r="F61" s="64">
        <f t="shared" si="3"/>
        <v>626828.85</v>
      </c>
    </row>
    <row r="62" spans="1:6" x14ac:dyDescent="0.2">
      <c r="A62" s="24" t="s">
        <v>188</v>
      </c>
      <c r="B62" s="62" t="s">
        <v>145</v>
      </c>
      <c r="C62" s="26" t="s">
        <v>225</v>
      </c>
      <c r="D62" s="27">
        <f>D63+D67+D71</f>
        <v>695200</v>
      </c>
      <c r="E62" s="63">
        <f>E63+E67+E71</f>
        <v>68371.149999999994</v>
      </c>
      <c r="F62" s="64">
        <f t="shared" si="3"/>
        <v>626828.85</v>
      </c>
    </row>
    <row r="63" spans="1:6" ht="78.75" x14ac:dyDescent="0.2">
      <c r="A63" s="65" t="s">
        <v>226</v>
      </c>
      <c r="B63" s="62" t="s">
        <v>145</v>
      </c>
      <c r="C63" s="26" t="s">
        <v>227</v>
      </c>
      <c r="D63" s="27">
        <f t="shared" ref="D63:E65" si="5">D64</f>
        <v>46000</v>
      </c>
      <c r="E63" s="63">
        <f t="shared" si="5"/>
        <v>6003.55</v>
      </c>
      <c r="F63" s="64">
        <f t="shared" si="3"/>
        <v>39996.449999999997</v>
      </c>
    </row>
    <row r="64" spans="1:6" ht="22.5" x14ac:dyDescent="0.2">
      <c r="A64" s="24" t="s">
        <v>170</v>
      </c>
      <c r="B64" s="62" t="s">
        <v>145</v>
      </c>
      <c r="C64" s="26" t="s">
        <v>228</v>
      </c>
      <c r="D64" s="27">
        <f t="shared" si="5"/>
        <v>46000</v>
      </c>
      <c r="E64" s="63">
        <f t="shared" si="5"/>
        <v>6003.55</v>
      </c>
      <c r="F64" s="64">
        <f t="shared" si="3"/>
        <v>39996.449999999997</v>
      </c>
    </row>
    <row r="65" spans="1:6" ht="22.5" x14ac:dyDescent="0.2">
      <c r="A65" s="24" t="s">
        <v>172</v>
      </c>
      <c r="B65" s="62" t="s">
        <v>145</v>
      </c>
      <c r="C65" s="26" t="s">
        <v>229</v>
      </c>
      <c r="D65" s="27">
        <f t="shared" si="5"/>
        <v>46000</v>
      </c>
      <c r="E65" s="63">
        <f t="shared" si="5"/>
        <v>6003.55</v>
      </c>
      <c r="F65" s="64">
        <f t="shared" si="3"/>
        <v>39996.449999999997</v>
      </c>
    </row>
    <row r="66" spans="1:6" ht="22.5" x14ac:dyDescent="0.2">
      <c r="A66" s="24" t="s">
        <v>174</v>
      </c>
      <c r="B66" s="62" t="s">
        <v>145</v>
      </c>
      <c r="C66" s="26" t="s">
        <v>230</v>
      </c>
      <c r="D66" s="103">
        <v>46000</v>
      </c>
      <c r="E66" s="63">
        <v>6003.55</v>
      </c>
      <c r="F66" s="64">
        <f t="shared" si="3"/>
        <v>39996.449999999997</v>
      </c>
    </row>
    <row r="67" spans="1:6" ht="101.25" x14ac:dyDescent="0.2">
      <c r="A67" s="65" t="s">
        <v>231</v>
      </c>
      <c r="B67" s="62" t="s">
        <v>145</v>
      </c>
      <c r="C67" s="26" t="s">
        <v>232</v>
      </c>
      <c r="D67" s="27">
        <f t="shared" ref="D67:E68" si="6">D68</f>
        <v>488000</v>
      </c>
      <c r="E67" s="63">
        <f t="shared" si="6"/>
        <v>47367.6</v>
      </c>
      <c r="F67" s="64">
        <f t="shared" si="3"/>
        <v>440632.4</v>
      </c>
    </row>
    <row r="68" spans="1:6" ht="22.5" x14ac:dyDescent="0.2">
      <c r="A68" s="24" t="s">
        <v>170</v>
      </c>
      <c r="B68" s="62" t="s">
        <v>145</v>
      </c>
      <c r="C68" s="26" t="s">
        <v>233</v>
      </c>
      <c r="D68" s="27">
        <f t="shared" si="6"/>
        <v>488000</v>
      </c>
      <c r="E68" s="63">
        <f t="shared" si="6"/>
        <v>47367.6</v>
      </c>
      <c r="F68" s="64">
        <f t="shared" si="3"/>
        <v>440632.4</v>
      </c>
    </row>
    <row r="69" spans="1:6" ht="22.5" x14ac:dyDescent="0.2">
      <c r="A69" s="24" t="s">
        <v>172</v>
      </c>
      <c r="B69" s="62" t="s">
        <v>145</v>
      </c>
      <c r="C69" s="26" t="s">
        <v>234</v>
      </c>
      <c r="D69" s="27">
        <f>D70</f>
        <v>488000</v>
      </c>
      <c r="E69" s="63">
        <f>E70</f>
        <v>47367.6</v>
      </c>
      <c r="F69" s="64">
        <f t="shared" si="3"/>
        <v>440632.4</v>
      </c>
    </row>
    <row r="70" spans="1:6" ht="22.5" x14ac:dyDescent="0.2">
      <c r="A70" s="24" t="s">
        <v>174</v>
      </c>
      <c r="B70" s="62" t="s">
        <v>145</v>
      </c>
      <c r="C70" s="26" t="s">
        <v>235</v>
      </c>
      <c r="D70" s="27">
        <v>488000</v>
      </c>
      <c r="E70" s="63">
        <v>47367.6</v>
      </c>
      <c r="F70" s="64">
        <f t="shared" si="3"/>
        <v>440632.4</v>
      </c>
    </row>
    <row r="71" spans="1:6" ht="67.5" x14ac:dyDescent="0.2">
      <c r="A71" s="33" t="s">
        <v>437</v>
      </c>
      <c r="B71" s="62" t="s">
        <v>145</v>
      </c>
      <c r="C71" s="26" t="s">
        <v>436</v>
      </c>
      <c r="D71" s="36">
        <f t="shared" ref="D71:E73" si="7">D72</f>
        <v>161200</v>
      </c>
      <c r="E71" s="107">
        <f t="shared" si="7"/>
        <v>15000</v>
      </c>
      <c r="F71" s="37">
        <f>D71-E71</f>
        <v>146200</v>
      </c>
    </row>
    <row r="72" spans="1:6" ht="22.5" x14ac:dyDescent="0.2">
      <c r="A72" s="24" t="s">
        <v>170</v>
      </c>
      <c r="B72" s="62" t="s">
        <v>145</v>
      </c>
      <c r="C72" s="26" t="s">
        <v>435</v>
      </c>
      <c r="D72" s="36">
        <f t="shared" si="7"/>
        <v>161200</v>
      </c>
      <c r="E72" s="107">
        <f t="shared" si="7"/>
        <v>15000</v>
      </c>
      <c r="F72" s="37">
        <f>D72-E72</f>
        <v>146200</v>
      </c>
    </row>
    <row r="73" spans="1:6" ht="22.5" x14ac:dyDescent="0.2">
      <c r="A73" s="24" t="s">
        <v>172</v>
      </c>
      <c r="B73" s="62" t="s">
        <v>145</v>
      </c>
      <c r="C73" s="26" t="s">
        <v>434</v>
      </c>
      <c r="D73" s="36">
        <f t="shared" si="7"/>
        <v>161200</v>
      </c>
      <c r="E73" s="107">
        <f t="shared" si="7"/>
        <v>15000</v>
      </c>
      <c r="F73" s="37">
        <f>D73-E73</f>
        <v>146200</v>
      </c>
    </row>
    <row r="74" spans="1:6" ht="22.5" x14ac:dyDescent="0.2">
      <c r="A74" s="24" t="s">
        <v>174</v>
      </c>
      <c r="B74" s="62" t="s">
        <v>145</v>
      </c>
      <c r="C74" s="26" t="s">
        <v>433</v>
      </c>
      <c r="D74" s="36">
        <v>161200</v>
      </c>
      <c r="E74" s="107">
        <v>15000</v>
      </c>
      <c r="F74" s="37">
        <f>D74-E74</f>
        <v>146200</v>
      </c>
    </row>
    <row r="75" spans="1:6" x14ac:dyDescent="0.2">
      <c r="A75" s="50" t="s">
        <v>236</v>
      </c>
      <c r="B75" s="51" t="s">
        <v>145</v>
      </c>
      <c r="C75" s="52" t="s">
        <v>237</v>
      </c>
      <c r="D75" s="53">
        <f t="shared" ref="D75:E78" si="8">D76</f>
        <v>189500</v>
      </c>
      <c r="E75" s="54">
        <f t="shared" si="8"/>
        <v>57304.229999999996</v>
      </c>
      <c r="F75" s="55">
        <f t="shared" ref="F75:F105" si="9">IF(OR(D75="-",IF(E75="-",0,E75)&gt;=IF(D75="-",0,D75)),"-",IF(D75="-",0,D75)-IF(E75="-",0,E75))</f>
        <v>132195.77000000002</v>
      </c>
    </row>
    <row r="76" spans="1:6" x14ac:dyDescent="0.2">
      <c r="A76" s="50" t="s">
        <v>238</v>
      </c>
      <c r="B76" s="51" t="s">
        <v>145</v>
      </c>
      <c r="C76" s="52" t="s">
        <v>239</v>
      </c>
      <c r="D76" s="53">
        <f t="shared" si="8"/>
        <v>189500</v>
      </c>
      <c r="E76" s="54">
        <f t="shared" si="8"/>
        <v>57304.229999999996</v>
      </c>
      <c r="F76" s="55">
        <f t="shared" si="9"/>
        <v>132195.77000000002</v>
      </c>
    </row>
    <row r="77" spans="1:6" ht="22.5" x14ac:dyDescent="0.2">
      <c r="A77" s="24" t="s">
        <v>186</v>
      </c>
      <c r="B77" s="62" t="s">
        <v>145</v>
      </c>
      <c r="C77" s="26" t="s">
        <v>240</v>
      </c>
      <c r="D77" s="27">
        <f t="shared" si="8"/>
        <v>189500</v>
      </c>
      <c r="E77" s="54">
        <f t="shared" si="8"/>
        <v>57304.229999999996</v>
      </c>
      <c r="F77" s="64">
        <f t="shared" si="9"/>
        <v>132195.77000000002</v>
      </c>
    </row>
    <row r="78" spans="1:6" x14ac:dyDescent="0.2">
      <c r="A78" s="24" t="s">
        <v>188</v>
      </c>
      <c r="B78" s="62" t="s">
        <v>145</v>
      </c>
      <c r="C78" s="26" t="s">
        <v>241</v>
      </c>
      <c r="D78" s="27">
        <f t="shared" si="8"/>
        <v>189500</v>
      </c>
      <c r="E78" s="54">
        <f t="shared" si="8"/>
        <v>57304.229999999996</v>
      </c>
      <c r="F78" s="64">
        <f t="shared" si="9"/>
        <v>132195.77000000002</v>
      </c>
    </row>
    <row r="79" spans="1:6" ht="67.5" x14ac:dyDescent="0.2">
      <c r="A79" s="65" t="s">
        <v>242</v>
      </c>
      <c r="B79" s="62" t="s">
        <v>145</v>
      </c>
      <c r="C79" s="26" t="s">
        <v>243</v>
      </c>
      <c r="D79" s="27">
        <f>D80</f>
        <v>189500</v>
      </c>
      <c r="E79" s="63">
        <f>E80</f>
        <v>57304.229999999996</v>
      </c>
      <c r="F79" s="64">
        <f t="shared" si="9"/>
        <v>132195.77000000002</v>
      </c>
    </row>
    <row r="80" spans="1:6" ht="56.25" x14ac:dyDescent="0.2">
      <c r="A80" s="24" t="s">
        <v>158</v>
      </c>
      <c r="B80" s="62" t="s">
        <v>145</v>
      </c>
      <c r="C80" s="26" t="s">
        <v>244</v>
      </c>
      <c r="D80" s="27">
        <f>D81</f>
        <v>189500</v>
      </c>
      <c r="E80" s="63">
        <f>E81</f>
        <v>57304.229999999996</v>
      </c>
      <c r="F80" s="64">
        <f t="shared" si="9"/>
        <v>132195.77000000002</v>
      </c>
    </row>
    <row r="81" spans="1:6" ht="22.5" x14ac:dyDescent="0.2">
      <c r="A81" s="24" t="s">
        <v>160</v>
      </c>
      <c r="B81" s="62" t="s">
        <v>145</v>
      </c>
      <c r="C81" s="26" t="s">
        <v>245</v>
      </c>
      <c r="D81" s="27">
        <f>D82++D83+D84</f>
        <v>189500</v>
      </c>
      <c r="E81" s="105">
        <f>E82+E83+E84</f>
        <v>57304.229999999996</v>
      </c>
      <c r="F81" s="64">
        <f t="shared" si="9"/>
        <v>132195.77000000002</v>
      </c>
    </row>
    <row r="82" spans="1:6" ht="22.5" x14ac:dyDescent="0.2">
      <c r="A82" s="24" t="s">
        <v>162</v>
      </c>
      <c r="B82" s="62" t="s">
        <v>145</v>
      </c>
      <c r="C82" s="26" t="s">
        <v>246</v>
      </c>
      <c r="D82" s="27">
        <v>144900</v>
      </c>
      <c r="E82" s="63">
        <v>44638.95</v>
      </c>
      <c r="F82" s="64">
        <f t="shared" si="9"/>
        <v>100261.05</v>
      </c>
    </row>
    <row r="83" spans="1:6" ht="33.75" customHeight="1" x14ac:dyDescent="0.2">
      <c r="A83" s="24" t="s">
        <v>164</v>
      </c>
      <c r="B83" s="62" t="s">
        <v>145</v>
      </c>
      <c r="C83" s="26" t="s">
        <v>444</v>
      </c>
      <c r="D83" s="27">
        <v>600</v>
      </c>
      <c r="E83" s="63">
        <v>250</v>
      </c>
      <c r="F83" s="64">
        <f>D83-E83</f>
        <v>350</v>
      </c>
    </row>
    <row r="84" spans="1:6" ht="33.75" x14ac:dyDescent="0.2">
      <c r="A84" s="24" t="s">
        <v>166</v>
      </c>
      <c r="B84" s="62" t="s">
        <v>145</v>
      </c>
      <c r="C84" s="26" t="s">
        <v>247</v>
      </c>
      <c r="D84" s="27">
        <v>44000</v>
      </c>
      <c r="E84" s="63">
        <v>12415.28</v>
      </c>
      <c r="F84" s="64">
        <f t="shared" si="9"/>
        <v>31584.720000000001</v>
      </c>
    </row>
    <row r="85" spans="1:6" ht="22.5" x14ac:dyDescent="0.2">
      <c r="A85" s="50" t="s">
        <v>248</v>
      </c>
      <c r="B85" s="51" t="s">
        <v>145</v>
      </c>
      <c r="C85" s="52" t="s">
        <v>249</v>
      </c>
      <c r="D85" s="53">
        <f>D86</f>
        <v>151500</v>
      </c>
      <c r="E85" s="54">
        <f>E86</f>
        <v>9572.9</v>
      </c>
      <c r="F85" s="55">
        <f t="shared" si="9"/>
        <v>141927.1</v>
      </c>
    </row>
    <row r="86" spans="1:6" ht="33.75" x14ac:dyDescent="0.2">
      <c r="A86" s="50" t="s">
        <v>250</v>
      </c>
      <c r="B86" s="51" t="s">
        <v>145</v>
      </c>
      <c r="C86" s="52" t="s">
        <v>251</v>
      </c>
      <c r="D86" s="53">
        <f>D87</f>
        <v>151500</v>
      </c>
      <c r="E86" s="54">
        <f>E87</f>
        <v>9572.9</v>
      </c>
      <c r="F86" s="55">
        <f t="shared" si="9"/>
        <v>141927.1</v>
      </c>
    </row>
    <row r="87" spans="1:6" ht="45" x14ac:dyDescent="0.2">
      <c r="A87" s="24" t="s">
        <v>252</v>
      </c>
      <c r="B87" s="62" t="s">
        <v>145</v>
      </c>
      <c r="C87" s="26" t="s">
        <v>253</v>
      </c>
      <c r="D87" s="27">
        <f>D88+D93</f>
        <v>151500</v>
      </c>
      <c r="E87" s="63">
        <f>E88+E93</f>
        <v>9572.9</v>
      </c>
      <c r="F87" s="64">
        <f t="shared" si="9"/>
        <v>141927.1</v>
      </c>
    </row>
    <row r="88" spans="1:6" x14ac:dyDescent="0.2">
      <c r="A88" s="24" t="s">
        <v>254</v>
      </c>
      <c r="B88" s="62" t="s">
        <v>145</v>
      </c>
      <c r="C88" s="26" t="s">
        <v>255</v>
      </c>
      <c r="D88" s="27">
        <f t="shared" ref="D88:E91" si="10">D89</f>
        <v>118500</v>
      </c>
      <c r="E88" s="63">
        <f t="shared" si="10"/>
        <v>8558.9</v>
      </c>
      <c r="F88" s="64">
        <f t="shared" si="9"/>
        <v>109941.1</v>
      </c>
    </row>
    <row r="89" spans="1:6" ht="90" x14ac:dyDescent="0.2">
      <c r="A89" s="65" t="s">
        <v>256</v>
      </c>
      <c r="B89" s="62" t="s">
        <v>145</v>
      </c>
      <c r="C89" s="26" t="s">
        <v>257</v>
      </c>
      <c r="D89" s="27">
        <f t="shared" si="10"/>
        <v>118500</v>
      </c>
      <c r="E89" s="63">
        <f t="shared" si="10"/>
        <v>8558.9</v>
      </c>
      <c r="F89" s="64">
        <f t="shared" si="9"/>
        <v>109941.1</v>
      </c>
    </row>
    <row r="90" spans="1:6" ht="22.5" x14ac:dyDescent="0.2">
      <c r="A90" s="24" t="s">
        <v>170</v>
      </c>
      <c r="B90" s="62" t="s">
        <v>145</v>
      </c>
      <c r="C90" s="26" t="s">
        <v>258</v>
      </c>
      <c r="D90" s="27">
        <f t="shared" si="10"/>
        <v>118500</v>
      </c>
      <c r="E90" s="63">
        <f t="shared" si="10"/>
        <v>8558.9</v>
      </c>
      <c r="F90" s="64">
        <f t="shared" si="9"/>
        <v>109941.1</v>
      </c>
    </row>
    <row r="91" spans="1:6" ht="22.5" x14ac:dyDescent="0.2">
      <c r="A91" s="24" t="s">
        <v>172</v>
      </c>
      <c r="B91" s="62" t="s">
        <v>145</v>
      </c>
      <c r="C91" s="26" t="s">
        <v>259</v>
      </c>
      <c r="D91" s="27">
        <f t="shared" si="10"/>
        <v>118500</v>
      </c>
      <c r="E91" s="63">
        <f t="shared" si="10"/>
        <v>8558.9</v>
      </c>
      <c r="F91" s="64">
        <f t="shared" si="9"/>
        <v>109941.1</v>
      </c>
    </row>
    <row r="92" spans="1:6" ht="22.5" x14ac:dyDescent="0.2">
      <c r="A92" s="24" t="s">
        <v>174</v>
      </c>
      <c r="B92" s="62" t="s">
        <v>145</v>
      </c>
      <c r="C92" s="26" t="s">
        <v>260</v>
      </c>
      <c r="D92" s="27">
        <v>118500</v>
      </c>
      <c r="E92" s="63">
        <v>8558.9</v>
      </c>
      <c r="F92" s="64">
        <f t="shared" si="9"/>
        <v>109941.1</v>
      </c>
    </row>
    <row r="93" spans="1:6" x14ac:dyDescent="0.2">
      <c r="A93" s="24" t="s">
        <v>261</v>
      </c>
      <c r="B93" s="62" t="s">
        <v>145</v>
      </c>
      <c r="C93" s="26" t="s">
        <v>262</v>
      </c>
      <c r="D93" s="27">
        <f t="shared" ref="D93:E96" si="11">D94</f>
        <v>33000</v>
      </c>
      <c r="E93" s="63">
        <f t="shared" si="11"/>
        <v>1014</v>
      </c>
      <c r="F93" s="64">
        <f t="shared" si="9"/>
        <v>31986</v>
      </c>
    </row>
    <row r="94" spans="1:6" ht="90" x14ac:dyDescent="0.2">
      <c r="A94" s="65" t="s">
        <v>263</v>
      </c>
      <c r="B94" s="62" t="s">
        <v>145</v>
      </c>
      <c r="C94" s="26" t="s">
        <v>264</v>
      </c>
      <c r="D94" s="27">
        <f t="shared" si="11"/>
        <v>33000</v>
      </c>
      <c r="E94" s="63">
        <f t="shared" si="11"/>
        <v>1014</v>
      </c>
      <c r="F94" s="64">
        <f t="shared" si="9"/>
        <v>31986</v>
      </c>
    </row>
    <row r="95" spans="1:6" ht="22.5" x14ac:dyDescent="0.2">
      <c r="A95" s="24" t="s">
        <v>170</v>
      </c>
      <c r="B95" s="62" t="s">
        <v>145</v>
      </c>
      <c r="C95" s="26" t="s">
        <v>265</v>
      </c>
      <c r="D95" s="27">
        <f t="shared" si="11"/>
        <v>33000</v>
      </c>
      <c r="E95" s="63">
        <f t="shared" si="11"/>
        <v>1014</v>
      </c>
      <c r="F95" s="64">
        <f t="shared" si="9"/>
        <v>31986</v>
      </c>
    </row>
    <row r="96" spans="1:6" ht="22.5" x14ac:dyDescent="0.2">
      <c r="A96" s="24" t="s">
        <v>172</v>
      </c>
      <c r="B96" s="62" t="s">
        <v>145</v>
      </c>
      <c r="C96" s="26" t="s">
        <v>266</v>
      </c>
      <c r="D96" s="27">
        <f t="shared" si="11"/>
        <v>33000</v>
      </c>
      <c r="E96" s="63">
        <f t="shared" si="11"/>
        <v>1014</v>
      </c>
      <c r="F96" s="64">
        <f t="shared" si="9"/>
        <v>31986</v>
      </c>
    </row>
    <row r="97" spans="1:6" ht="22.5" x14ac:dyDescent="0.2">
      <c r="A97" s="24" t="s">
        <v>174</v>
      </c>
      <c r="B97" s="62" t="s">
        <v>145</v>
      </c>
      <c r="C97" s="26" t="s">
        <v>267</v>
      </c>
      <c r="D97" s="27">
        <v>33000</v>
      </c>
      <c r="E97" s="63">
        <v>1014</v>
      </c>
      <c r="F97" s="64">
        <f t="shared" si="9"/>
        <v>31986</v>
      </c>
    </row>
    <row r="98" spans="1:6" x14ac:dyDescent="0.2">
      <c r="A98" s="50" t="s">
        <v>268</v>
      </c>
      <c r="B98" s="51" t="s">
        <v>145</v>
      </c>
      <c r="C98" s="52" t="s">
        <v>269</v>
      </c>
      <c r="D98" s="53">
        <f>D99+D106</f>
        <v>1511600</v>
      </c>
      <c r="E98" s="54">
        <f>E99+E106</f>
        <v>579290.22</v>
      </c>
      <c r="F98" s="55">
        <f t="shared" si="9"/>
        <v>932309.78</v>
      </c>
    </row>
    <row r="99" spans="1:6" x14ac:dyDescent="0.2">
      <c r="A99" s="50" t="s">
        <v>270</v>
      </c>
      <c r="B99" s="51" t="s">
        <v>145</v>
      </c>
      <c r="C99" s="52" t="s">
        <v>271</v>
      </c>
      <c r="D99" s="53">
        <f t="shared" ref="D99:D104" si="12">D100</f>
        <v>126000</v>
      </c>
      <c r="E99" s="54">
        <f t="shared" ref="E99:E104" si="13">E100</f>
        <v>79816</v>
      </c>
      <c r="F99" s="55">
        <f t="shared" si="9"/>
        <v>46184</v>
      </c>
    </row>
    <row r="100" spans="1:6" ht="22.5" x14ac:dyDescent="0.2">
      <c r="A100" s="24" t="s">
        <v>272</v>
      </c>
      <c r="B100" s="62" t="s">
        <v>145</v>
      </c>
      <c r="C100" s="26" t="s">
        <v>273</v>
      </c>
      <c r="D100" s="94">
        <f t="shared" si="12"/>
        <v>126000</v>
      </c>
      <c r="E100" s="95">
        <f t="shared" si="13"/>
        <v>79816</v>
      </c>
      <c r="F100" s="64">
        <f t="shared" si="9"/>
        <v>46184</v>
      </c>
    </row>
    <row r="101" spans="1:6" ht="22.5" x14ac:dyDescent="0.2">
      <c r="A101" s="24" t="s">
        <v>272</v>
      </c>
      <c r="B101" s="62" t="s">
        <v>145</v>
      </c>
      <c r="C101" s="26" t="s">
        <v>274</v>
      </c>
      <c r="D101" s="94">
        <f t="shared" si="12"/>
        <v>126000</v>
      </c>
      <c r="E101" s="95">
        <f t="shared" si="13"/>
        <v>79816</v>
      </c>
      <c r="F101" s="64">
        <f t="shared" si="9"/>
        <v>46184</v>
      </c>
    </row>
    <row r="102" spans="1:6" ht="67.5" x14ac:dyDescent="0.2">
      <c r="A102" s="24" t="s">
        <v>275</v>
      </c>
      <c r="B102" s="62" t="s">
        <v>145</v>
      </c>
      <c r="C102" s="26" t="s">
        <v>276</v>
      </c>
      <c r="D102" s="94">
        <f t="shared" si="12"/>
        <v>126000</v>
      </c>
      <c r="E102" s="95">
        <f t="shared" si="13"/>
        <v>79816</v>
      </c>
      <c r="F102" s="64">
        <f t="shared" si="9"/>
        <v>46184</v>
      </c>
    </row>
    <row r="103" spans="1:6" ht="22.5" x14ac:dyDescent="0.2">
      <c r="A103" s="24" t="s">
        <v>170</v>
      </c>
      <c r="B103" s="62" t="s">
        <v>145</v>
      </c>
      <c r="C103" s="26" t="s">
        <v>277</v>
      </c>
      <c r="D103" s="94">
        <f t="shared" si="12"/>
        <v>126000</v>
      </c>
      <c r="E103" s="95">
        <f t="shared" si="13"/>
        <v>79816</v>
      </c>
      <c r="F103" s="64">
        <f t="shared" si="9"/>
        <v>46184</v>
      </c>
    </row>
    <row r="104" spans="1:6" ht="22.5" x14ac:dyDescent="0.2">
      <c r="A104" s="24" t="s">
        <v>172</v>
      </c>
      <c r="B104" s="62" t="s">
        <v>145</v>
      </c>
      <c r="C104" s="26" t="s">
        <v>278</v>
      </c>
      <c r="D104" s="94">
        <f t="shared" si="12"/>
        <v>126000</v>
      </c>
      <c r="E104" s="95">
        <f t="shared" si="13"/>
        <v>79816</v>
      </c>
      <c r="F104" s="64">
        <f t="shared" si="9"/>
        <v>46184</v>
      </c>
    </row>
    <row r="105" spans="1:6" ht="22.5" x14ac:dyDescent="0.2">
      <c r="A105" s="24" t="s">
        <v>174</v>
      </c>
      <c r="B105" s="62" t="s">
        <v>145</v>
      </c>
      <c r="C105" s="26" t="s">
        <v>279</v>
      </c>
      <c r="D105" s="94">
        <v>126000</v>
      </c>
      <c r="E105" s="95">
        <v>79816</v>
      </c>
      <c r="F105" s="64">
        <f t="shared" si="9"/>
        <v>46184</v>
      </c>
    </row>
    <row r="106" spans="1:6" x14ac:dyDescent="0.2">
      <c r="A106" s="50" t="s">
        <v>280</v>
      </c>
      <c r="B106" s="51" t="s">
        <v>145</v>
      </c>
      <c r="C106" s="52" t="s">
        <v>281</v>
      </c>
      <c r="D106" s="53">
        <f>D107</f>
        <v>1385600</v>
      </c>
      <c r="E106" s="54">
        <f>E107</f>
        <v>499474.22000000003</v>
      </c>
      <c r="F106" s="55">
        <f t="shared" ref="F106:F137" si="14">IF(OR(D106="-",IF(E106="-",0,E106)&gt;=IF(D106="-",0,D106)),"-",IF(D106="-",0,D106)-IF(E106="-",0,E106))</f>
        <v>886125.78</v>
      </c>
    </row>
    <row r="107" spans="1:6" ht="22.5" x14ac:dyDescent="0.2">
      <c r="A107" s="24" t="s">
        <v>282</v>
      </c>
      <c r="B107" s="62" t="s">
        <v>145</v>
      </c>
      <c r="C107" s="26" t="s">
        <v>283</v>
      </c>
      <c r="D107" s="53">
        <f>D108+D113</f>
        <v>1385600</v>
      </c>
      <c r="E107" s="54">
        <f>E108+E113</f>
        <v>499474.22000000003</v>
      </c>
      <c r="F107" s="64">
        <f t="shared" si="14"/>
        <v>886125.78</v>
      </c>
    </row>
    <row r="108" spans="1:6" ht="33.75" x14ac:dyDescent="0.2">
      <c r="A108" s="24" t="s">
        <v>284</v>
      </c>
      <c r="B108" s="62" t="s">
        <v>145</v>
      </c>
      <c r="C108" s="26" t="s">
        <v>285</v>
      </c>
      <c r="D108" s="27">
        <f t="shared" ref="D108:E111" si="15">D109</f>
        <v>717700</v>
      </c>
      <c r="E108" s="63">
        <f t="shared" si="15"/>
        <v>170954.44</v>
      </c>
      <c r="F108" s="64">
        <f t="shared" si="14"/>
        <v>546745.56000000006</v>
      </c>
    </row>
    <row r="109" spans="1:6" ht="101.25" x14ac:dyDescent="0.2">
      <c r="A109" s="65" t="s">
        <v>286</v>
      </c>
      <c r="B109" s="62" t="s">
        <v>145</v>
      </c>
      <c r="C109" s="26" t="s">
        <v>287</v>
      </c>
      <c r="D109" s="27">
        <f t="shared" si="15"/>
        <v>717700</v>
      </c>
      <c r="E109" s="63">
        <f t="shared" si="15"/>
        <v>170954.44</v>
      </c>
      <c r="F109" s="64">
        <f t="shared" si="14"/>
        <v>546745.56000000006</v>
      </c>
    </row>
    <row r="110" spans="1:6" ht="22.5" x14ac:dyDescent="0.2">
      <c r="A110" s="24" t="s">
        <v>170</v>
      </c>
      <c r="B110" s="62" t="s">
        <v>145</v>
      </c>
      <c r="C110" s="26" t="s">
        <v>288</v>
      </c>
      <c r="D110" s="27">
        <f t="shared" si="15"/>
        <v>717700</v>
      </c>
      <c r="E110" s="63">
        <f t="shared" si="15"/>
        <v>170954.44</v>
      </c>
      <c r="F110" s="64">
        <f t="shared" si="14"/>
        <v>546745.56000000006</v>
      </c>
    </row>
    <row r="111" spans="1:6" ht="22.5" x14ac:dyDescent="0.2">
      <c r="A111" s="24" t="s">
        <v>172</v>
      </c>
      <c r="B111" s="62" t="s">
        <v>145</v>
      </c>
      <c r="C111" s="26" t="s">
        <v>289</v>
      </c>
      <c r="D111" s="27">
        <f t="shared" si="15"/>
        <v>717700</v>
      </c>
      <c r="E111" s="63">
        <f t="shared" si="15"/>
        <v>170954.44</v>
      </c>
      <c r="F111" s="64">
        <f t="shared" si="14"/>
        <v>546745.56000000006</v>
      </c>
    </row>
    <row r="112" spans="1:6" ht="22.5" x14ac:dyDescent="0.2">
      <c r="A112" s="24" t="s">
        <v>174</v>
      </c>
      <c r="B112" s="62" t="s">
        <v>145</v>
      </c>
      <c r="C112" s="26" t="s">
        <v>290</v>
      </c>
      <c r="D112" s="27">
        <v>717700</v>
      </c>
      <c r="E112" s="63">
        <v>170954.44</v>
      </c>
      <c r="F112" s="64">
        <f t="shared" si="14"/>
        <v>546745.56000000006</v>
      </c>
    </row>
    <row r="113" spans="1:6" ht="22.5" x14ac:dyDescent="0.2">
      <c r="A113" s="24" t="s">
        <v>291</v>
      </c>
      <c r="B113" s="62" t="s">
        <v>145</v>
      </c>
      <c r="C113" s="26" t="s">
        <v>292</v>
      </c>
      <c r="D113" s="27">
        <f>D114+D118</f>
        <v>667900</v>
      </c>
      <c r="E113" s="63">
        <f>E114+E118</f>
        <v>328519.78000000003</v>
      </c>
      <c r="F113" s="64">
        <f t="shared" si="14"/>
        <v>339380.22</v>
      </c>
    </row>
    <row r="114" spans="1:6" ht="90" x14ac:dyDescent="0.2">
      <c r="A114" s="65" t="s">
        <v>293</v>
      </c>
      <c r="B114" s="62" t="s">
        <v>145</v>
      </c>
      <c r="C114" s="26" t="s">
        <v>294</v>
      </c>
      <c r="D114" s="27">
        <f t="shared" ref="D114:E116" si="16">D115</f>
        <v>120000</v>
      </c>
      <c r="E114" s="63">
        <f t="shared" si="16"/>
        <v>70364.38</v>
      </c>
      <c r="F114" s="64">
        <f>D114-E114</f>
        <v>49635.619999999995</v>
      </c>
    </row>
    <row r="115" spans="1:6" ht="22.5" x14ac:dyDescent="0.2">
      <c r="A115" s="24" t="s">
        <v>170</v>
      </c>
      <c r="B115" s="62" t="s">
        <v>145</v>
      </c>
      <c r="C115" s="26" t="s">
        <v>295</v>
      </c>
      <c r="D115" s="27">
        <f t="shared" si="16"/>
        <v>120000</v>
      </c>
      <c r="E115" s="63">
        <f t="shared" si="16"/>
        <v>70364.38</v>
      </c>
      <c r="F115" s="64">
        <f>D115-E115</f>
        <v>49635.619999999995</v>
      </c>
    </row>
    <row r="116" spans="1:6" ht="22.5" x14ac:dyDescent="0.2">
      <c r="A116" s="24" t="s">
        <v>172</v>
      </c>
      <c r="B116" s="62" t="s">
        <v>145</v>
      </c>
      <c r="C116" s="26" t="s">
        <v>296</v>
      </c>
      <c r="D116" s="27">
        <f t="shared" si="16"/>
        <v>120000</v>
      </c>
      <c r="E116" s="63">
        <f t="shared" si="16"/>
        <v>70364.38</v>
      </c>
      <c r="F116" s="64">
        <f>D116-E116</f>
        <v>49635.619999999995</v>
      </c>
    </row>
    <row r="117" spans="1:6" ht="22.5" x14ac:dyDescent="0.2">
      <c r="A117" s="24" t="s">
        <v>174</v>
      </c>
      <c r="B117" s="62" t="s">
        <v>145</v>
      </c>
      <c r="C117" s="26" t="s">
        <v>297</v>
      </c>
      <c r="D117" s="27">
        <v>120000</v>
      </c>
      <c r="E117" s="63">
        <v>70364.38</v>
      </c>
      <c r="F117" s="64">
        <f>D117-E117</f>
        <v>49635.619999999995</v>
      </c>
    </row>
    <row r="118" spans="1:6" ht="101.25" x14ac:dyDescent="0.2">
      <c r="A118" s="65" t="s">
        <v>298</v>
      </c>
      <c r="B118" s="62" t="s">
        <v>145</v>
      </c>
      <c r="C118" s="26" t="s">
        <v>299</v>
      </c>
      <c r="D118" s="27">
        <f t="shared" ref="D118:E120" si="17">D119</f>
        <v>547900</v>
      </c>
      <c r="E118" s="63">
        <f t="shared" si="17"/>
        <v>258155.4</v>
      </c>
      <c r="F118" s="64">
        <f t="shared" si="14"/>
        <v>289744.59999999998</v>
      </c>
    </row>
    <row r="119" spans="1:6" ht="22.5" x14ac:dyDescent="0.2">
      <c r="A119" s="24" t="s">
        <v>170</v>
      </c>
      <c r="B119" s="62" t="s">
        <v>145</v>
      </c>
      <c r="C119" s="26" t="s">
        <v>300</v>
      </c>
      <c r="D119" s="27">
        <f t="shared" si="17"/>
        <v>547900</v>
      </c>
      <c r="E119" s="63">
        <f t="shared" si="17"/>
        <v>258155.4</v>
      </c>
      <c r="F119" s="64">
        <f t="shared" si="14"/>
        <v>289744.59999999998</v>
      </c>
    </row>
    <row r="120" spans="1:6" ht="22.5" x14ac:dyDescent="0.2">
      <c r="A120" s="24" t="s">
        <v>172</v>
      </c>
      <c r="B120" s="62" t="s">
        <v>145</v>
      </c>
      <c r="C120" s="26" t="s">
        <v>301</v>
      </c>
      <c r="D120" s="27">
        <f t="shared" si="17"/>
        <v>547900</v>
      </c>
      <c r="E120" s="63">
        <f t="shared" si="17"/>
        <v>258155.4</v>
      </c>
      <c r="F120" s="64">
        <f t="shared" si="14"/>
        <v>289744.59999999998</v>
      </c>
    </row>
    <row r="121" spans="1:6" ht="22.5" x14ac:dyDescent="0.2">
      <c r="A121" s="24" t="s">
        <v>174</v>
      </c>
      <c r="B121" s="62" t="s">
        <v>145</v>
      </c>
      <c r="C121" s="26" t="s">
        <v>302</v>
      </c>
      <c r="D121" s="27">
        <v>547900</v>
      </c>
      <c r="E121" s="63">
        <v>258155.4</v>
      </c>
      <c r="F121" s="64">
        <f t="shared" si="14"/>
        <v>289744.59999999998</v>
      </c>
    </row>
    <row r="122" spans="1:6" x14ac:dyDescent="0.2">
      <c r="A122" s="50" t="s">
        <v>303</v>
      </c>
      <c r="B122" s="51" t="s">
        <v>145</v>
      </c>
      <c r="C122" s="52" t="s">
        <v>304</v>
      </c>
      <c r="D122" s="53">
        <f t="shared" ref="D122:D128" si="18">D123</f>
        <v>7700</v>
      </c>
      <c r="E122" s="54">
        <f t="shared" ref="E122:E128" si="19">E123</f>
        <v>6640</v>
      </c>
      <c r="F122" s="55">
        <f t="shared" si="14"/>
        <v>1060</v>
      </c>
    </row>
    <row r="123" spans="1:6" ht="22.5" x14ac:dyDescent="0.2">
      <c r="A123" s="50" t="s">
        <v>305</v>
      </c>
      <c r="B123" s="51" t="s">
        <v>145</v>
      </c>
      <c r="C123" s="52" t="s">
        <v>306</v>
      </c>
      <c r="D123" s="53">
        <f t="shared" si="18"/>
        <v>7700</v>
      </c>
      <c r="E123" s="54">
        <f t="shared" si="19"/>
        <v>6640</v>
      </c>
      <c r="F123" s="55">
        <f t="shared" si="14"/>
        <v>1060</v>
      </c>
    </row>
    <row r="124" spans="1:6" ht="33.75" x14ac:dyDescent="0.2">
      <c r="A124" s="24" t="s">
        <v>307</v>
      </c>
      <c r="B124" s="62" t="s">
        <v>145</v>
      </c>
      <c r="C124" s="26" t="s">
        <v>308</v>
      </c>
      <c r="D124" s="27">
        <f t="shared" si="18"/>
        <v>7700</v>
      </c>
      <c r="E124" s="63">
        <f t="shared" si="19"/>
        <v>6640</v>
      </c>
      <c r="F124" s="64">
        <f t="shared" si="14"/>
        <v>1060</v>
      </c>
    </row>
    <row r="125" spans="1:6" ht="33.75" x14ac:dyDescent="0.2">
      <c r="A125" s="24" t="s">
        <v>309</v>
      </c>
      <c r="B125" s="62" t="s">
        <v>145</v>
      </c>
      <c r="C125" s="26" t="s">
        <v>310</v>
      </c>
      <c r="D125" s="27">
        <f t="shared" si="18"/>
        <v>7700</v>
      </c>
      <c r="E125" s="63">
        <f t="shared" si="19"/>
        <v>6640</v>
      </c>
      <c r="F125" s="64">
        <f t="shared" si="14"/>
        <v>1060</v>
      </c>
    </row>
    <row r="126" spans="1:6" ht="90" x14ac:dyDescent="0.2">
      <c r="A126" s="65" t="s">
        <v>311</v>
      </c>
      <c r="B126" s="62" t="s">
        <v>145</v>
      </c>
      <c r="C126" s="26" t="s">
        <v>312</v>
      </c>
      <c r="D126" s="27">
        <f t="shared" si="18"/>
        <v>7700</v>
      </c>
      <c r="E126" s="63">
        <f t="shared" si="19"/>
        <v>6640</v>
      </c>
      <c r="F126" s="64">
        <f t="shared" si="14"/>
        <v>1060</v>
      </c>
    </row>
    <row r="127" spans="1:6" ht="22.5" x14ac:dyDescent="0.2">
      <c r="A127" s="24" t="s">
        <v>170</v>
      </c>
      <c r="B127" s="62" t="s">
        <v>145</v>
      </c>
      <c r="C127" s="26" t="s">
        <v>313</v>
      </c>
      <c r="D127" s="27">
        <f t="shared" si="18"/>
        <v>7700</v>
      </c>
      <c r="E127" s="63">
        <f t="shared" si="19"/>
        <v>6640</v>
      </c>
      <c r="F127" s="64">
        <f t="shared" si="14"/>
        <v>1060</v>
      </c>
    </row>
    <row r="128" spans="1:6" ht="22.5" x14ac:dyDescent="0.2">
      <c r="A128" s="24" t="s">
        <v>172</v>
      </c>
      <c r="B128" s="62" t="s">
        <v>145</v>
      </c>
      <c r="C128" s="26" t="s">
        <v>314</v>
      </c>
      <c r="D128" s="27">
        <f t="shared" si="18"/>
        <v>7700</v>
      </c>
      <c r="E128" s="63">
        <f t="shared" si="19"/>
        <v>6640</v>
      </c>
      <c r="F128" s="64">
        <f t="shared" si="14"/>
        <v>1060</v>
      </c>
    </row>
    <row r="129" spans="1:6" ht="22.5" x14ac:dyDescent="0.2">
      <c r="A129" s="24" t="s">
        <v>174</v>
      </c>
      <c r="B129" s="62" t="s">
        <v>145</v>
      </c>
      <c r="C129" s="26" t="s">
        <v>315</v>
      </c>
      <c r="D129" s="27">
        <v>7700</v>
      </c>
      <c r="E129" s="63">
        <v>6640</v>
      </c>
      <c r="F129" s="64">
        <f t="shared" si="14"/>
        <v>1060</v>
      </c>
    </row>
    <row r="130" spans="1:6" x14ac:dyDescent="0.2">
      <c r="A130" s="50" t="s">
        <v>316</v>
      </c>
      <c r="B130" s="51" t="s">
        <v>145</v>
      </c>
      <c r="C130" s="52" t="s">
        <v>317</v>
      </c>
      <c r="D130" s="53">
        <f t="shared" ref="D130:D136" si="20">D131</f>
        <v>44000</v>
      </c>
      <c r="E130" s="54">
        <f t="shared" ref="E130:E136" si="21">E131</f>
        <v>0</v>
      </c>
      <c r="F130" s="55">
        <f t="shared" si="14"/>
        <v>44000</v>
      </c>
    </row>
    <row r="131" spans="1:6" ht="22.5" x14ac:dyDescent="0.2">
      <c r="A131" s="50" t="s">
        <v>318</v>
      </c>
      <c r="B131" s="51" t="s">
        <v>145</v>
      </c>
      <c r="C131" s="52" t="s">
        <v>319</v>
      </c>
      <c r="D131" s="53">
        <f t="shared" si="20"/>
        <v>44000</v>
      </c>
      <c r="E131" s="54">
        <f t="shared" si="21"/>
        <v>0</v>
      </c>
      <c r="F131" s="55">
        <f t="shared" si="14"/>
        <v>44000</v>
      </c>
    </row>
    <row r="132" spans="1:6" ht="22.5" x14ac:dyDescent="0.2">
      <c r="A132" s="24" t="s">
        <v>186</v>
      </c>
      <c r="B132" s="62" t="s">
        <v>145</v>
      </c>
      <c r="C132" s="26" t="s">
        <v>320</v>
      </c>
      <c r="D132" s="94">
        <f t="shared" si="20"/>
        <v>44000</v>
      </c>
      <c r="E132" s="63">
        <f t="shared" si="21"/>
        <v>0</v>
      </c>
      <c r="F132" s="64">
        <f t="shared" si="14"/>
        <v>44000</v>
      </c>
    </row>
    <row r="133" spans="1:6" x14ac:dyDescent="0.2">
      <c r="A133" s="24" t="s">
        <v>188</v>
      </c>
      <c r="B133" s="62" t="s">
        <v>145</v>
      </c>
      <c r="C133" s="26" t="s">
        <v>321</v>
      </c>
      <c r="D133" s="94">
        <f t="shared" si="20"/>
        <v>44000</v>
      </c>
      <c r="E133" s="63">
        <f t="shared" si="21"/>
        <v>0</v>
      </c>
      <c r="F133" s="64">
        <f t="shared" si="14"/>
        <v>44000</v>
      </c>
    </row>
    <row r="134" spans="1:6" ht="56.25" x14ac:dyDescent="0.2">
      <c r="A134" s="24" t="s">
        <v>322</v>
      </c>
      <c r="B134" s="62" t="s">
        <v>145</v>
      </c>
      <c r="C134" s="26" t="s">
        <v>323</v>
      </c>
      <c r="D134" s="94">
        <f t="shared" si="20"/>
        <v>44000</v>
      </c>
      <c r="E134" s="63">
        <f t="shared" si="21"/>
        <v>0</v>
      </c>
      <c r="F134" s="64">
        <v>0</v>
      </c>
    </row>
    <row r="135" spans="1:6" ht="22.5" x14ac:dyDescent="0.2">
      <c r="A135" s="24" t="s">
        <v>170</v>
      </c>
      <c r="B135" s="62" t="s">
        <v>145</v>
      </c>
      <c r="C135" s="26" t="s">
        <v>324</v>
      </c>
      <c r="D135" s="94">
        <f t="shared" si="20"/>
        <v>44000</v>
      </c>
      <c r="E135" s="63">
        <f t="shared" si="21"/>
        <v>0</v>
      </c>
      <c r="F135" s="64">
        <f t="shared" si="14"/>
        <v>44000</v>
      </c>
    </row>
    <row r="136" spans="1:6" ht="22.5" x14ac:dyDescent="0.2">
      <c r="A136" s="24" t="s">
        <v>172</v>
      </c>
      <c r="B136" s="62" t="s">
        <v>145</v>
      </c>
      <c r="C136" s="26" t="s">
        <v>325</v>
      </c>
      <c r="D136" s="94">
        <f t="shared" si="20"/>
        <v>44000</v>
      </c>
      <c r="E136" s="63">
        <f t="shared" si="21"/>
        <v>0</v>
      </c>
      <c r="F136" s="64">
        <f t="shared" si="14"/>
        <v>44000</v>
      </c>
    </row>
    <row r="137" spans="1:6" ht="22.5" x14ac:dyDescent="0.2">
      <c r="A137" s="24" t="s">
        <v>174</v>
      </c>
      <c r="B137" s="62" t="s">
        <v>145</v>
      </c>
      <c r="C137" s="26" t="s">
        <v>326</v>
      </c>
      <c r="D137" s="94">
        <v>44000</v>
      </c>
      <c r="E137" s="63">
        <v>0</v>
      </c>
      <c r="F137" s="64">
        <f t="shared" si="14"/>
        <v>44000</v>
      </c>
    </row>
    <row r="138" spans="1:6" x14ac:dyDescent="0.2">
      <c r="A138" s="50" t="s">
        <v>327</v>
      </c>
      <c r="B138" s="51" t="s">
        <v>145</v>
      </c>
      <c r="C138" s="52" t="s">
        <v>328</v>
      </c>
      <c r="D138" s="53">
        <f t="shared" ref="D138:E140" si="22">D139</f>
        <v>5594000</v>
      </c>
      <c r="E138" s="54">
        <f t="shared" si="22"/>
        <v>2787160.09</v>
      </c>
      <c r="F138" s="55">
        <f t="shared" ref="F138:F165" si="23">IF(OR(D138="-",IF(E138="-",0,E138)&gt;=IF(D138="-",0,D138)),"-",IF(D138="-",0,D138)-IF(E138="-",0,E138))</f>
        <v>2806839.91</v>
      </c>
    </row>
    <row r="139" spans="1:6" x14ac:dyDescent="0.2">
      <c r="A139" s="50" t="s">
        <v>329</v>
      </c>
      <c r="B139" s="51" t="s">
        <v>145</v>
      </c>
      <c r="C139" s="52" t="s">
        <v>330</v>
      </c>
      <c r="D139" s="96">
        <f t="shared" si="22"/>
        <v>5594000</v>
      </c>
      <c r="E139" s="97">
        <f t="shared" si="22"/>
        <v>2787160.09</v>
      </c>
      <c r="F139" s="55">
        <f t="shared" si="23"/>
        <v>2806839.91</v>
      </c>
    </row>
    <row r="140" spans="1:6" ht="22.5" x14ac:dyDescent="0.2">
      <c r="A140" s="24" t="s">
        <v>331</v>
      </c>
      <c r="B140" s="62" t="s">
        <v>145</v>
      </c>
      <c r="C140" s="26" t="s">
        <v>332</v>
      </c>
      <c r="D140" s="94">
        <f t="shared" si="22"/>
        <v>5594000</v>
      </c>
      <c r="E140" s="95">
        <f t="shared" si="22"/>
        <v>2787160.09</v>
      </c>
      <c r="F140" s="64">
        <f t="shared" si="23"/>
        <v>2806839.91</v>
      </c>
    </row>
    <row r="141" spans="1:6" x14ac:dyDescent="0.2">
      <c r="A141" s="24" t="s">
        <v>333</v>
      </c>
      <c r="B141" s="62" t="s">
        <v>145</v>
      </c>
      <c r="C141" s="26" t="s">
        <v>334</v>
      </c>
      <c r="D141" s="94">
        <f>D142+D146</f>
        <v>5594000</v>
      </c>
      <c r="E141" s="95">
        <f>E142+E146</f>
        <v>2787160.09</v>
      </c>
      <c r="F141" s="64">
        <f t="shared" si="23"/>
        <v>2806839.91</v>
      </c>
    </row>
    <row r="142" spans="1:6" ht="67.5" x14ac:dyDescent="0.2">
      <c r="A142" s="65" t="s">
        <v>335</v>
      </c>
      <c r="B142" s="62" t="s">
        <v>145</v>
      </c>
      <c r="C142" s="26" t="s">
        <v>336</v>
      </c>
      <c r="D142" s="27">
        <f t="shared" ref="D142:E144" si="24">D143</f>
        <v>3244100</v>
      </c>
      <c r="E142" s="63">
        <f t="shared" si="24"/>
        <v>1489360.09</v>
      </c>
      <c r="F142" s="64">
        <f>D142-E142</f>
        <v>1754739.91</v>
      </c>
    </row>
    <row r="143" spans="1:6" ht="22.5" x14ac:dyDescent="0.2">
      <c r="A143" s="24" t="s">
        <v>337</v>
      </c>
      <c r="B143" s="62" t="s">
        <v>145</v>
      </c>
      <c r="C143" s="26" t="s">
        <v>338</v>
      </c>
      <c r="D143" s="27">
        <f t="shared" si="24"/>
        <v>3244100</v>
      </c>
      <c r="E143" s="63">
        <f t="shared" si="24"/>
        <v>1489360.09</v>
      </c>
      <c r="F143" s="64">
        <f>D143-E143</f>
        <v>1754739.91</v>
      </c>
    </row>
    <row r="144" spans="1:6" x14ac:dyDescent="0.2">
      <c r="A144" s="24" t="s">
        <v>339</v>
      </c>
      <c r="B144" s="62" t="s">
        <v>145</v>
      </c>
      <c r="C144" s="26" t="s">
        <v>340</v>
      </c>
      <c r="D144" s="27">
        <f t="shared" si="24"/>
        <v>3244100</v>
      </c>
      <c r="E144" s="63">
        <v>1489360.09</v>
      </c>
      <c r="F144" s="64">
        <f>D144-E144</f>
        <v>1754739.91</v>
      </c>
    </row>
    <row r="145" spans="1:6" ht="45" x14ac:dyDescent="0.2">
      <c r="A145" s="24" t="s">
        <v>341</v>
      </c>
      <c r="B145" s="62" t="s">
        <v>145</v>
      </c>
      <c r="C145" s="26" t="s">
        <v>342</v>
      </c>
      <c r="D145" s="27">
        <v>3244100</v>
      </c>
      <c r="E145" s="63">
        <v>1324615.28</v>
      </c>
      <c r="F145" s="64">
        <f>D145-E145</f>
        <v>1919484.72</v>
      </c>
    </row>
    <row r="146" spans="1:6" ht="67.5" x14ac:dyDescent="0.2">
      <c r="A146" s="24" t="s">
        <v>343</v>
      </c>
      <c r="B146" s="62" t="s">
        <v>145</v>
      </c>
      <c r="C146" s="26" t="s">
        <v>344</v>
      </c>
      <c r="D146" s="27">
        <f t="shared" ref="D146:E148" si="25">D147</f>
        <v>2349900</v>
      </c>
      <c r="E146" s="63">
        <f t="shared" si="25"/>
        <v>1297800</v>
      </c>
      <c r="F146" s="64">
        <f t="shared" si="23"/>
        <v>1052100</v>
      </c>
    </row>
    <row r="147" spans="1:6" ht="22.5" x14ac:dyDescent="0.2">
      <c r="A147" s="24" t="s">
        <v>337</v>
      </c>
      <c r="B147" s="62" t="s">
        <v>145</v>
      </c>
      <c r="C147" s="26" t="s">
        <v>345</v>
      </c>
      <c r="D147" s="27">
        <f t="shared" si="25"/>
        <v>2349900</v>
      </c>
      <c r="E147" s="63">
        <f t="shared" si="25"/>
        <v>1297800</v>
      </c>
      <c r="F147" s="64">
        <f t="shared" si="23"/>
        <v>1052100</v>
      </c>
    </row>
    <row r="148" spans="1:6" x14ac:dyDescent="0.2">
      <c r="A148" s="24" t="s">
        <v>339</v>
      </c>
      <c r="B148" s="62" t="s">
        <v>145</v>
      </c>
      <c r="C148" s="26" t="s">
        <v>346</v>
      </c>
      <c r="D148" s="27">
        <f t="shared" si="25"/>
        <v>2349900</v>
      </c>
      <c r="E148" s="63">
        <f t="shared" si="25"/>
        <v>1297800</v>
      </c>
      <c r="F148" s="64">
        <f t="shared" si="23"/>
        <v>1052100</v>
      </c>
    </row>
    <row r="149" spans="1:6" ht="45" x14ac:dyDescent="0.2">
      <c r="A149" s="24" t="s">
        <v>341</v>
      </c>
      <c r="B149" s="62" t="s">
        <v>145</v>
      </c>
      <c r="C149" s="26" t="s">
        <v>347</v>
      </c>
      <c r="D149" s="27">
        <v>2349900</v>
      </c>
      <c r="E149" s="63">
        <v>1297800</v>
      </c>
      <c r="F149" s="64">
        <f t="shared" si="23"/>
        <v>1052100</v>
      </c>
    </row>
    <row r="150" spans="1:6" x14ac:dyDescent="0.2">
      <c r="A150" s="50" t="s">
        <v>348</v>
      </c>
      <c r="B150" s="51" t="s">
        <v>145</v>
      </c>
      <c r="C150" s="52" t="s">
        <v>349</v>
      </c>
      <c r="D150" s="53">
        <f t="shared" ref="D150:D156" si="26">D151</f>
        <v>150000</v>
      </c>
      <c r="E150" s="54">
        <f t="shared" ref="E150:E156" si="27">E151</f>
        <v>49829</v>
      </c>
      <c r="F150" s="55">
        <f t="shared" si="23"/>
        <v>100171</v>
      </c>
    </row>
    <row r="151" spans="1:6" x14ac:dyDescent="0.2">
      <c r="A151" s="50" t="s">
        <v>350</v>
      </c>
      <c r="B151" s="51" t="s">
        <v>145</v>
      </c>
      <c r="C151" s="52" t="s">
        <v>351</v>
      </c>
      <c r="D151" s="53">
        <f t="shared" si="26"/>
        <v>150000</v>
      </c>
      <c r="E151" s="54">
        <f t="shared" si="27"/>
        <v>49829</v>
      </c>
      <c r="F151" s="55">
        <f t="shared" si="23"/>
        <v>100171</v>
      </c>
    </row>
    <row r="152" spans="1:6" ht="22.5" x14ac:dyDescent="0.2">
      <c r="A152" s="24" t="s">
        <v>186</v>
      </c>
      <c r="B152" s="62" t="s">
        <v>145</v>
      </c>
      <c r="C152" s="26" t="s">
        <v>352</v>
      </c>
      <c r="D152" s="94">
        <f t="shared" si="26"/>
        <v>150000</v>
      </c>
      <c r="E152" s="95">
        <f t="shared" si="27"/>
        <v>49829</v>
      </c>
      <c r="F152" s="64">
        <f t="shared" si="23"/>
        <v>100171</v>
      </c>
    </row>
    <row r="153" spans="1:6" x14ac:dyDescent="0.2">
      <c r="A153" s="24" t="s">
        <v>188</v>
      </c>
      <c r="B153" s="62" t="s">
        <v>145</v>
      </c>
      <c r="C153" s="26" t="s">
        <v>353</v>
      </c>
      <c r="D153" s="94">
        <f t="shared" si="26"/>
        <v>150000</v>
      </c>
      <c r="E153" s="95">
        <f t="shared" si="27"/>
        <v>49829</v>
      </c>
      <c r="F153" s="64">
        <f t="shared" si="23"/>
        <v>100171</v>
      </c>
    </row>
    <row r="154" spans="1:6" ht="67.5" x14ac:dyDescent="0.2">
      <c r="A154" s="65" t="s">
        <v>354</v>
      </c>
      <c r="B154" s="62" t="s">
        <v>145</v>
      </c>
      <c r="C154" s="26" t="s">
        <v>355</v>
      </c>
      <c r="D154" s="94">
        <f t="shared" si="26"/>
        <v>150000</v>
      </c>
      <c r="E154" s="95">
        <f t="shared" si="27"/>
        <v>49829</v>
      </c>
      <c r="F154" s="64">
        <f t="shared" si="23"/>
        <v>100171</v>
      </c>
    </row>
    <row r="155" spans="1:6" x14ac:dyDescent="0.2">
      <c r="A155" s="24" t="s">
        <v>356</v>
      </c>
      <c r="B155" s="62" t="s">
        <v>145</v>
      </c>
      <c r="C155" s="26" t="s">
        <v>357</v>
      </c>
      <c r="D155" s="94">
        <f t="shared" si="26"/>
        <v>150000</v>
      </c>
      <c r="E155" s="95">
        <f t="shared" si="27"/>
        <v>49829</v>
      </c>
      <c r="F155" s="64">
        <f t="shared" si="23"/>
        <v>100171</v>
      </c>
    </row>
    <row r="156" spans="1:6" ht="22.5" x14ac:dyDescent="0.2">
      <c r="A156" s="24" t="s">
        <v>358</v>
      </c>
      <c r="B156" s="62" t="s">
        <v>145</v>
      </c>
      <c r="C156" s="26" t="s">
        <v>359</v>
      </c>
      <c r="D156" s="94">
        <f t="shared" si="26"/>
        <v>150000</v>
      </c>
      <c r="E156" s="95">
        <f t="shared" si="27"/>
        <v>49829</v>
      </c>
      <c r="F156" s="64">
        <f t="shared" si="23"/>
        <v>100171</v>
      </c>
    </row>
    <row r="157" spans="1:6" ht="22.5" x14ac:dyDescent="0.2">
      <c r="A157" s="24" t="s">
        <v>360</v>
      </c>
      <c r="B157" s="62" t="s">
        <v>145</v>
      </c>
      <c r="C157" s="26" t="s">
        <v>361</v>
      </c>
      <c r="D157" s="94">
        <v>150000</v>
      </c>
      <c r="E157" s="95">
        <v>49829</v>
      </c>
      <c r="F157" s="64">
        <f t="shared" si="23"/>
        <v>100171</v>
      </c>
    </row>
    <row r="158" spans="1:6" x14ac:dyDescent="0.2">
      <c r="A158" s="50" t="s">
        <v>362</v>
      </c>
      <c r="B158" s="51" t="s">
        <v>145</v>
      </c>
      <c r="C158" s="52" t="s">
        <v>363</v>
      </c>
      <c r="D158" s="53">
        <f t="shared" ref="D158:D164" si="28">D159</f>
        <v>15000</v>
      </c>
      <c r="E158" s="54">
        <f t="shared" ref="E158:E164" si="29">E159</f>
        <v>0</v>
      </c>
      <c r="F158" s="55">
        <f t="shared" si="23"/>
        <v>15000</v>
      </c>
    </row>
    <row r="159" spans="1:6" x14ac:dyDescent="0.2">
      <c r="A159" s="50" t="s">
        <v>364</v>
      </c>
      <c r="B159" s="51" t="s">
        <v>145</v>
      </c>
      <c r="C159" s="52" t="s">
        <v>365</v>
      </c>
      <c r="D159" s="53">
        <f t="shared" si="28"/>
        <v>15000</v>
      </c>
      <c r="E159" s="54">
        <f t="shared" si="29"/>
        <v>0</v>
      </c>
      <c r="F159" s="55">
        <f t="shared" si="23"/>
        <v>15000</v>
      </c>
    </row>
    <row r="160" spans="1:6" ht="22.5" x14ac:dyDescent="0.2">
      <c r="A160" s="24" t="s">
        <v>366</v>
      </c>
      <c r="B160" s="62" t="s">
        <v>145</v>
      </c>
      <c r="C160" s="26" t="s">
        <v>367</v>
      </c>
      <c r="D160" s="27">
        <f t="shared" si="28"/>
        <v>15000</v>
      </c>
      <c r="E160" s="63">
        <f t="shared" si="29"/>
        <v>0</v>
      </c>
      <c r="F160" s="64">
        <f t="shared" si="23"/>
        <v>15000</v>
      </c>
    </row>
    <row r="161" spans="1:6" ht="22.5" x14ac:dyDescent="0.2">
      <c r="A161" s="24" t="s">
        <v>368</v>
      </c>
      <c r="B161" s="62" t="s">
        <v>145</v>
      </c>
      <c r="C161" s="26" t="s">
        <v>369</v>
      </c>
      <c r="D161" s="27">
        <f t="shared" si="28"/>
        <v>15000</v>
      </c>
      <c r="E161" s="63">
        <f t="shared" si="29"/>
        <v>0</v>
      </c>
      <c r="F161" s="64">
        <f t="shared" si="23"/>
        <v>15000</v>
      </c>
    </row>
    <row r="162" spans="1:6" ht="78.75" x14ac:dyDescent="0.2">
      <c r="A162" s="65" t="s">
        <v>370</v>
      </c>
      <c r="B162" s="62" t="s">
        <v>145</v>
      </c>
      <c r="C162" s="26" t="s">
        <v>371</v>
      </c>
      <c r="D162" s="27">
        <f t="shared" si="28"/>
        <v>15000</v>
      </c>
      <c r="E162" s="63">
        <f t="shared" si="29"/>
        <v>0</v>
      </c>
      <c r="F162" s="64">
        <f t="shared" si="23"/>
        <v>15000</v>
      </c>
    </row>
    <row r="163" spans="1:6" ht="22.5" x14ac:dyDescent="0.2">
      <c r="A163" s="24" t="s">
        <v>170</v>
      </c>
      <c r="B163" s="62" t="s">
        <v>145</v>
      </c>
      <c r="C163" s="26" t="s">
        <v>372</v>
      </c>
      <c r="D163" s="27">
        <f t="shared" si="28"/>
        <v>15000</v>
      </c>
      <c r="E163" s="63">
        <f t="shared" si="29"/>
        <v>0</v>
      </c>
      <c r="F163" s="64">
        <f t="shared" si="23"/>
        <v>15000</v>
      </c>
    </row>
    <row r="164" spans="1:6" ht="22.5" x14ac:dyDescent="0.2">
      <c r="A164" s="24" t="s">
        <v>172</v>
      </c>
      <c r="B164" s="62" t="s">
        <v>145</v>
      </c>
      <c r="C164" s="26" t="s">
        <v>373</v>
      </c>
      <c r="D164" s="27">
        <f t="shared" si="28"/>
        <v>15000</v>
      </c>
      <c r="E164" s="63">
        <f t="shared" si="29"/>
        <v>0</v>
      </c>
      <c r="F164" s="64">
        <f t="shared" si="23"/>
        <v>15000</v>
      </c>
    </row>
    <row r="165" spans="1:6" ht="22.5" x14ac:dyDescent="0.2">
      <c r="A165" s="24" t="s">
        <v>174</v>
      </c>
      <c r="B165" s="62" t="s">
        <v>145</v>
      </c>
      <c r="C165" s="26" t="s">
        <v>374</v>
      </c>
      <c r="D165" s="27">
        <v>15000</v>
      </c>
      <c r="E165" s="63">
        <v>0</v>
      </c>
      <c r="F165" s="64">
        <f t="shared" si="23"/>
        <v>15000</v>
      </c>
    </row>
    <row r="166" spans="1:6" ht="9" customHeight="1" x14ac:dyDescent="0.2">
      <c r="A166" s="66"/>
      <c r="B166" s="67"/>
      <c r="C166" s="68"/>
      <c r="D166" s="69"/>
      <c r="E166" s="67"/>
      <c r="F166" s="67"/>
    </row>
    <row r="167" spans="1:6" ht="13.5" customHeight="1" x14ac:dyDescent="0.2">
      <c r="A167" s="70" t="s">
        <v>375</v>
      </c>
      <c r="B167" s="71" t="s">
        <v>376</v>
      </c>
      <c r="C167" s="72" t="s">
        <v>146</v>
      </c>
      <c r="D167" s="73">
        <v>-553800</v>
      </c>
      <c r="E167" s="73">
        <f>-Источники!E12</f>
        <v>1362963.0299999993</v>
      </c>
      <c r="F167" s="74" t="s">
        <v>377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phoneticPr fontId="0" type="noConversion"/>
  <conditionalFormatting sqref="E14:F14 E16:F16">
    <cfRule type="cellIs" priority="1" stopIfTrue="1" operator="equal">
      <formula>0</formula>
    </cfRule>
  </conditionalFormatting>
  <conditionalFormatting sqref="F28:F29">
    <cfRule type="cellIs" priority="2" stopIfTrue="1" operator="equal">
      <formula>0</formula>
    </cfRule>
  </conditionalFormatting>
  <conditionalFormatting sqref="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0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2"/>
  <sheetViews>
    <sheetView showGridLines="0" tabSelected="1" workbookViewId="0">
      <selection activeCell="G23" sqref="G23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35" t="s">
        <v>378</v>
      </c>
      <c r="B1" s="135"/>
      <c r="C1" s="135"/>
      <c r="D1" s="135"/>
      <c r="E1" s="135"/>
      <c r="F1" s="135"/>
    </row>
    <row r="2" spans="1:6" ht="13.15" customHeight="1" x14ac:dyDescent="0.25">
      <c r="A2" s="111" t="s">
        <v>379</v>
      </c>
      <c r="B2" s="111"/>
      <c r="C2" s="111"/>
      <c r="D2" s="111"/>
      <c r="E2" s="111"/>
      <c r="F2" s="111"/>
    </row>
    <row r="3" spans="1:6" ht="9" customHeight="1" x14ac:dyDescent="0.2">
      <c r="A3" s="5"/>
      <c r="B3" s="75"/>
      <c r="C3" s="42"/>
      <c r="D3" s="9"/>
      <c r="E3" s="9"/>
      <c r="F3" s="42"/>
    </row>
    <row r="4" spans="1:6" ht="13.9" customHeight="1" x14ac:dyDescent="0.2">
      <c r="A4" s="116" t="s">
        <v>21</v>
      </c>
      <c r="B4" s="125" t="s">
        <v>22</v>
      </c>
      <c r="C4" s="128" t="s">
        <v>380</v>
      </c>
      <c r="D4" s="122" t="s">
        <v>24</v>
      </c>
      <c r="E4" s="122" t="s">
        <v>25</v>
      </c>
      <c r="F4" s="119" t="s">
        <v>26</v>
      </c>
    </row>
    <row r="5" spans="1:6" ht="4.9000000000000004" customHeight="1" x14ac:dyDescent="0.2">
      <c r="A5" s="117"/>
      <c r="B5" s="126"/>
      <c r="C5" s="129"/>
      <c r="D5" s="123"/>
      <c r="E5" s="123"/>
      <c r="F5" s="120"/>
    </row>
    <row r="6" spans="1:6" ht="6" customHeight="1" x14ac:dyDescent="0.2">
      <c r="A6" s="117"/>
      <c r="B6" s="126"/>
      <c r="C6" s="129"/>
      <c r="D6" s="123"/>
      <c r="E6" s="123"/>
      <c r="F6" s="120"/>
    </row>
    <row r="7" spans="1:6" ht="4.9000000000000004" customHeight="1" x14ac:dyDescent="0.2">
      <c r="A7" s="117"/>
      <c r="B7" s="126"/>
      <c r="C7" s="129"/>
      <c r="D7" s="123"/>
      <c r="E7" s="123"/>
      <c r="F7" s="120"/>
    </row>
    <row r="8" spans="1:6" ht="6" customHeight="1" x14ac:dyDescent="0.2">
      <c r="A8" s="117"/>
      <c r="B8" s="126"/>
      <c r="C8" s="129"/>
      <c r="D8" s="123"/>
      <c r="E8" s="123"/>
      <c r="F8" s="120"/>
    </row>
    <row r="9" spans="1:6" ht="6" customHeight="1" x14ac:dyDescent="0.2">
      <c r="A9" s="117"/>
      <c r="B9" s="126"/>
      <c r="C9" s="129"/>
      <c r="D9" s="123"/>
      <c r="E9" s="123"/>
      <c r="F9" s="120"/>
    </row>
    <row r="10" spans="1:6" ht="18" customHeight="1" x14ac:dyDescent="0.2">
      <c r="A10" s="118"/>
      <c r="B10" s="127"/>
      <c r="C10" s="136"/>
      <c r="D10" s="124"/>
      <c r="E10" s="124"/>
      <c r="F10" s="121"/>
    </row>
    <row r="11" spans="1:6" ht="13.5" customHeight="1" x14ac:dyDescent="0.2">
      <c r="A11" s="18">
        <v>1</v>
      </c>
      <c r="B11" s="19">
        <v>2</v>
      </c>
      <c r="C11" s="20">
        <v>3</v>
      </c>
      <c r="D11" s="21" t="s">
        <v>27</v>
      </c>
      <c r="E11" s="49" t="s">
        <v>28</v>
      </c>
      <c r="F11" s="23" t="s">
        <v>29</v>
      </c>
    </row>
    <row r="12" spans="1:6" ht="22.5" x14ac:dyDescent="0.2">
      <c r="A12" s="76" t="s">
        <v>381</v>
      </c>
      <c r="B12" s="77" t="s">
        <v>382</v>
      </c>
      <c r="C12" s="78" t="s">
        <v>146</v>
      </c>
      <c r="D12" s="79">
        <f>D18</f>
        <v>553800</v>
      </c>
      <c r="E12" s="79">
        <f>E18</f>
        <v>-1362963.0299999993</v>
      </c>
      <c r="F12" s="80">
        <f>F18</f>
        <v>1916763.0299999993</v>
      </c>
    </row>
    <row r="13" spans="1:6" x14ac:dyDescent="0.2">
      <c r="A13" s="81" t="s">
        <v>33</v>
      </c>
      <c r="B13" s="82"/>
      <c r="C13" s="83"/>
      <c r="D13" s="84"/>
      <c r="E13" s="84"/>
      <c r="F13" s="85"/>
    </row>
    <row r="14" spans="1:6" ht="22.5" x14ac:dyDescent="0.2">
      <c r="A14" s="50" t="s">
        <v>383</v>
      </c>
      <c r="B14" s="86" t="s">
        <v>384</v>
      </c>
      <c r="C14" s="87" t="s">
        <v>146</v>
      </c>
      <c r="D14" s="53" t="s">
        <v>41</v>
      </c>
      <c r="E14" s="53" t="s">
        <v>41</v>
      </c>
      <c r="F14" s="55" t="s">
        <v>41</v>
      </c>
    </row>
    <row r="15" spans="1:6" x14ac:dyDescent="0.2">
      <c r="A15" s="81" t="s">
        <v>385</v>
      </c>
      <c r="B15" s="82"/>
      <c r="C15" s="83"/>
      <c r="D15" s="84"/>
      <c r="E15" s="84"/>
      <c r="F15" s="85"/>
    </row>
    <row r="16" spans="1:6" x14ac:dyDescent="0.2">
      <c r="A16" s="50" t="s">
        <v>386</v>
      </c>
      <c r="B16" s="86" t="s">
        <v>387</v>
      </c>
      <c r="C16" s="87" t="s">
        <v>146</v>
      </c>
      <c r="D16" s="53" t="s">
        <v>41</v>
      </c>
      <c r="E16" s="53" t="s">
        <v>41</v>
      </c>
      <c r="F16" s="55" t="s">
        <v>41</v>
      </c>
    </row>
    <row r="17" spans="1:6" x14ac:dyDescent="0.2">
      <c r="A17" s="81" t="s">
        <v>385</v>
      </c>
      <c r="B17" s="82"/>
      <c r="C17" s="83"/>
      <c r="D17" s="84"/>
      <c r="E17" s="84"/>
      <c r="F17" s="85"/>
    </row>
    <row r="18" spans="1:6" x14ac:dyDescent="0.2">
      <c r="A18" s="76" t="s">
        <v>388</v>
      </c>
      <c r="B18" s="77" t="s">
        <v>389</v>
      </c>
      <c r="C18" s="78" t="s">
        <v>390</v>
      </c>
      <c r="D18" s="79">
        <f>D19</f>
        <v>553800</v>
      </c>
      <c r="E18" s="79">
        <f>E19</f>
        <v>-1362963.0299999993</v>
      </c>
      <c r="F18" s="80">
        <f>F19</f>
        <v>1916763.0299999993</v>
      </c>
    </row>
    <row r="19" spans="1:6" ht="22.5" x14ac:dyDescent="0.2">
      <c r="A19" s="76" t="s">
        <v>391</v>
      </c>
      <c r="B19" s="77" t="s">
        <v>389</v>
      </c>
      <c r="C19" s="78" t="s">
        <v>392</v>
      </c>
      <c r="D19" s="79">
        <f>D20+D23</f>
        <v>553800</v>
      </c>
      <c r="E19" s="79">
        <f>E20+E23</f>
        <v>-1362963.0299999993</v>
      </c>
      <c r="F19" s="80">
        <f>D19-E19</f>
        <v>1916763.0299999993</v>
      </c>
    </row>
    <row r="20" spans="1:6" x14ac:dyDescent="0.2">
      <c r="A20" s="76" t="s">
        <v>393</v>
      </c>
      <c r="B20" s="77" t="s">
        <v>394</v>
      </c>
      <c r="C20" s="78" t="s">
        <v>395</v>
      </c>
      <c r="D20" s="79">
        <f>D21</f>
        <v>-12433200</v>
      </c>
      <c r="E20" s="79">
        <f>E21</f>
        <v>-6679313.3899999997</v>
      </c>
      <c r="F20" s="80" t="s">
        <v>377</v>
      </c>
    </row>
    <row r="21" spans="1:6" ht="22.5" x14ac:dyDescent="0.2">
      <c r="A21" s="76" t="s">
        <v>396</v>
      </c>
      <c r="B21" s="77" t="s">
        <v>394</v>
      </c>
      <c r="C21" s="78" t="s">
        <v>397</v>
      </c>
      <c r="D21" s="98">
        <f>D22</f>
        <v>-12433200</v>
      </c>
      <c r="E21" s="98">
        <f>E22</f>
        <v>-6679313.3899999997</v>
      </c>
      <c r="F21" s="80" t="s">
        <v>377</v>
      </c>
    </row>
    <row r="22" spans="1:6" ht="22.5" x14ac:dyDescent="0.2">
      <c r="A22" s="24" t="s">
        <v>398</v>
      </c>
      <c r="B22" s="25" t="s">
        <v>394</v>
      </c>
      <c r="C22" s="88" t="s">
        <v>399</v>
      </c>
      <c r="D22" s="98">
        <f>-Доходы!D19</f>
        <v>-12433200</v>
      </c>
      <c r="E22" s="98">
        <v>-6679313.3899999997</v>
      </c>
      <c r="F22" s="64" t="s">
        <v>377</v>
      </c>
    </row>
    <row r="23" spans="1:6" x14ac:dyDescent="0.2">
      <c r="A23" s="76" t="s">
        <v>400</v>
      </c>
      <c r="B23" s="77" t="s">
        <v>401</v>
      </c>
      <c r="C23" s="78" t="s">
        <v>402</v>
      </c>
      <c r="D23" s="79">
        <f>D24</f>
        <v>12987000</v>
      </c>
      <c r="E23" s="79">
        <f>E24</f>
        <v>5316350.3600000003</v>
      </c>
      <c r="F23" s="80" t="s">
        <v>377</v>
      </c>
    </row>
    <row r="24" spans="1:6" ht="22.5" x14ac:dyDescent="0.2">
      <c r="A24" s="24" t="s">
        <v>403</v>
      </c>
      <c r="B24" s="25" t="s">
        <v>401</v>
      </c>
      <c r="C24" s="88" t="s">
        <v>404</v>
      </c>
      <c r="D24" s="98">
        <f>Расходы!D13</f>
        <v>12987000</v>
      </c>
      <c r="E24" s="98">
        <v>5316350.3600000003</v>
      </c>
      <c r="F24" s="64" t="s">
        <v>377</v>
      </c>
    </row>
    <row r="25" spans="1:6" ht="12.75" customHeight="1" x14ac:dyDescent="0.2">
      <c r="A25" s="89"/>
      <c r="B25" s="90"/>
      <c r="C25" s="91"/>
      <c r="D25" s="92"/>
      <c r="E25" s="92"/>
      <c r="F25" s="93"/>
    </row>
    <row r="29" spans="1:6" ht="12.75" customHeight="1" x14ac:dyDescent="0.2">
      <c r="A29" s="99" t="s">
        <v>423</v>
      </c>
    </row>
    <row r="30" spans="1:6" ht="12.75" customHeight="1" x14ac:dyDescent="0.2">
      <c r="A30" s="99" t="s">
        <v>432</v>
      </c>
    </row>
    <row r="31" spans="1:6" ht="12.75" customHeight="1" x14ac:dyDescent="0.2">
      <c r="A31" s="99" t="s">
        <v>424</v>
      </c>
    </row>
    <row r="32" spans="1:6" ht="12.75" customHeight="1" x14ac:dyDescent="0.2">
      <c r="A32" s="99" t="s">
        <v>445</v>
      </c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phoneticPr fontId="0" type="noConversion"/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7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workbookViewId="0"/>
  </sheetViews>
  <sheetFormatPr defaultRowHeight="12.75" x14ac:dyDescent="0.2"/>
  <sheetData>
    <row r="1" spans="1:2" x14ac:dyDescent="0.2">
      <c r="A1" t="s">
        <v>405</v>
      </c>
      <c r="B1" t="s">
        <v>28</v>
      </c>
    </row>
    <row r="2" spans="1:2" x14ac:dyDescent="0.2">
      <c r="A2" t="s">
        <v>406</v>
      </c>
      <c r="B2" t="s">
        <v>407</v>
      </c>
    </row>
    <row r="3" spans="1:2" x14ac:dyDescent="0.2">
      <c r="A3" t="s">
        <v>408</v>
      </c>
      <c r="B3" t="s">
        <v>12</v>
      </c>
    </row>
    <row r="4" spans="1:2" x14ac:dyDescent="0.2">
      <c r="A4" t="s">
        <v>409</v>
      </c>
      <c r="B4" t="s">
        <v>410</v>
      </c>
    </row>
    <row r="5" spans="1:2" x14ac:dyDescent="0.2">
      <c r="A5" t="s">
        <v>411</v>
      </c>
      <c r="B5" t="s">
        <v>412</v>
      </c>
    </row>
    <row r="6" spans="1:2" x14ac:dyDescent="0.2">
      <c r="A6" t="s">
        <v>413</v>
      </c>
      <c r="B6" t="s">
        <v>414</v>
      </c>
    </row>
    <row r="7" spans="1:2" x14ac:dyDescent="0.2">
      <c r="A7" t="s">
        <v>415</v>
      </c>
      <c r="B7" t="s">
        <v>414</v>
      </c>
    </row>
    <row r="8" spans="1:2" x14ac:dyDescent="0.2">
      <c r="A8" t="s">
        <v>416</v>
      </c>
      <c r="B8" t="s">
        <v>417</v>
      </c>
    </row>
    <row r="9" spans="1:2" x14ac:dyDescent="0.2">
      <c r="A9" t="s">
        <v>418</v>
      </c>
      <c r="B9" t="s">
        <v>419</v>
      </c>
    </row>
    <row r="10" spans="1:2" x14ac:dyDescent="0.2">
      <c r="A10" t="s">
        <v>420</v>
      </c>
      <c r="B10" t="s">
        <v>28</v>
      </c>
    </row>
  </sheetData>
  <phoneticPr fontId="0" type="noConversion"/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27</vt:i4>
      </vt:variant>
    </vt:vector>
  </HeadingPairs>
  <TitlesOfParts>
    <vt:vector size="31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User-1</dc:creator>
  <dc:description>POI HSSF rep:2.42.0.110</dc:description>
  <cp:lastModifiedBy>RePack by SPecialiST</cp:lastModifiedBy>
  <cp:lastPrinted>2018-05-28T12:08:23Z</cp:lastPrinted>
  <dcterms:created xsi:type="dcterms:W3CDTF">2017-09-18T09:07:26Z</dcterms:created>
  <dcterms:modified xsi:type="dcterms:W3CDTF">2018-05-28T12:09:43Z</dcterms:modified>
</cp:coreProperties>
</file>